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CAMILA\Desktop\G-100.0345\"/>
    </mc:Choice>
  </mc:AlternateContent>
  <xr:revisionPtr revIDLastSave="0" documentId="8_{E91224E1-A558-4B07-8340-63993767AC9A}" xr6:coauthVersionLast="47" xr6:coauthVersionMax="47" xr10:uidLastSave="{00000000-0000-0000-0000-000000000000}"/>
  <bookViews>
    <workbookView xWindow="-120" yWindow="-120" windowWidth="20730" windowHeight="11040" xr2:uid="{00000000-000D-0000-FFFF-FFFF00000000}"/>
  </bookViews>
  <sheets>
    <sheet name="Presupuesto" sheetId="1" r:id="rId1"/>
    <sheet name="FM"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6" i="2" l="1"/>
  <c r="C42" i="2" s="1"/>
  <c r="C26" i="2"/>
  <c r="C18" i="2"/>
  <c r="H24" i="1" l="1"/>
  <c r="H25" i="1"/>
  <c r="H15" i="1"/>
  <c r="H16" i="1"/>
  <c r="H17" i="1"/>
  <c r="H18" i="1"/>
  <c r="H19" i="1"/>
  <c r="H20" i="1"/>
  <c r="H21" i="1"/>
  <c r="H79" i="1" l="1"/>
  <c r="H77" i="1"/>
  <c r="H58" i="1"/>
  <c r="H57" i="1"/>
  <c r="H56" i="1"/>
  <c r="H55" i="1"/>
  <c r="H28" i="1"/>
  <c r="H23" i="1"/>
  <c r="H14" i="1"/>
  <c r="H42" i="1" l="1"/>
  <c r="H44" i="1" s="1"/>
  <c r="H62" i="1" l="1"/>
  <c r="H63" i="1"/>
  <c r="H65" i="1"/>
  <c r="H66" i="1"/>
  <c r="H64" i="1"/>
  <c r="H69" i="1"/>
  <c r="H70" i="1"/>
  <c r="H76" i="1"/>
  <c r="H71" i="1"/>
  <c r="H72" i="1"/>
  <c r="H78" i="1"/>
  <c r="H73" i="1"/>
  <c r="H75" i="1"/>
  <c r="H74" i="1"/>
  <c r="H68" i="1"/>
  <c r="H80" i="1" l="1"/>
  <c r="H81" i="1" s="1"/>
  <c r="H83" i="1" s="1"/>
  <c r="H84" i="1" s="1"/>
  <c r="H85" i="1" s="1"/>
</calcChain>
</file>

<file path=xl/sharedStrings.xml><?xml version="1.0" encoding="utf-8"?>
<sst xmlns="http://schemas.openxmlformats.org/spreadsheetml/2006/main" count="172" uniqueCount="149">
  <si>
    <t>Formulario 1 - Formulario propuesta económica -Consultoría de estudios de ingeniería de infraestructura de transporte</t>
  </si>
  <si>
    <t>Código</t>
  </si>
  <si>
    <t>CCE-EICP-FM-96</t>
  </si>
  <si>
    <t>Versión</t>
  </si>
  <si>
    <t>FORMULARIO 1 - PRESUPUESTO OFICIAL</t>
  </si>
  <si>
    <t xml:space="preserve">La Entidad detallará, en el Formulario o Formato que considere pertinente, el detalle del PRESUPUESTO OFICIAL del Proceso de Contratación. </t>
  </si>
  <si>
    <t>[La Entidad puede utilizar este Formulario para determinar las condiciones bajo las cuales estableció el Presupuesto Oficial del Proceso de Contratación, sin perjuicio que puedan modificarlo con un formulario distinto. Es presentado a modo ilustrativo y como una sugerencia]</t>
  </si>
  <si>
    <t>CANT.</t>
  </si>
  <si>
    <t>CARGO / OFICIO</t>
  </si>
  <si>
    <t>COSTOS</t>
  </si>
  <si>
    <t>PRIMA</t>
  </si>
  <si>
    <t>PARTICIPACIÓN</t>
  </si>
  <si>
    <t>VALOR</t>
  </si>
  <si>
    <t>DE PERSONAL</t>
  </si>
  <si>
    <t>REGIONAL</t>
  </si>
  <si>
    <t>(h-mes)</t>
  </si>
  <si>
    <t>PARCIAL ($)</t>
  </si>
  <si>
    <t>(1)</t>
  </si>
  <si>
    <t>(2)</t>
  </si>
  <si>
    <t>(3)</t>
  </si>
  <si>
    <t>(4)</t>
  </si>
  <si>
    <r>
      <t>(1)*((2)+(3))*(4) =</t>
    </r>
    <r>
      <rPr>
        <b/>
        <sz val="9"/>
        <color indexed="12"/>
        <rFont val="Arial"/>
        <family val="2"/>
      </rPr>
      <t xml:space="preserve"> (5)</t>
    </r>
  </si>
  <si>
    <t xml:space="preserve">COSTOS DIRECTOS DE PERSONAL </t>
  </si>
  <si>
    <t>PERSONAL PROFESIONAL</t>
  </si>
  <si>
    <t>Ingeniero director</t>
  </si>
  <si>
    <t>Especialista en geotecnia</t>
  </si>
  <si>
    <t>Especialista en estructuras</t>
  </si>
  <si>
    <t>Especialista en hidraulica</t>
  </si>
  <si>
    <t>Ingeniero ambiental</t>
  </si>
  <si>
    <t>Geologo</t>
  </si>
  <si>
    <t>Ingeniero de campo</t>
  </si>
  <si>
    <t>Auxiliar de Ingenieria</t>
  </si>
  <si>
    <t>PERSONAL TÉCNICO</t>
  </si>
  <si>
    <t>Dibujante</t>
  </si>
  <si>
    <t>Topografo</t>
  </si>
  <si>
    <t>Cadeneros</t>
  </si>
  <si>
    <t>PERSONAL ADMINISTRATIVO</t>
  </si>
  <si>
    <t>Auxiliar administrativo</t>
  </si>
  <si>
    <t>PERSONAL AUXILIAR TÉCNICO</t>
  </si>
  <si>
    <t>OTROS COSTOS DE PERSONAL</t>
  </si>
  <si>
    <r>
      <t>SUBTOTAL COSTOS DE PERSONAL = SUMATORIA DE (5) =</t>
    </r>
    <r>
      <rPr>
        <b/>
        <sz val="9.5"/>
        <color indexed="12"/>
        <rFont val="Arial"/>
        <family val="2"/>
      </rPr>
      <t xml:space="preserve"> (6)</t>
    </r>
  </si>
  <si>
    <r>
      <t>FACTOR MULTIPLICADOR</t>
    </r>
    <r>
      <rPr>
        <b/>
        <sz val="9.5"/>
        <color indexed="12"/>
        <rFont val="Arial"/>
        <family val="2"/>
      </rPr>
      <t xml:space="preserve"> (7)</t>
    </r>
  </si>
  <si>
    <t xml:space="preserve"> </t>
  </si>
  <si>
    <r>
      <t xml:space="preserve">SUBTOTAL COSTOS DE PERSONAL = (6) * (7) = </t>
    </r>
    <r>
      <rPr>
        <b/>
        <sz val="9.5"/>
        <color indexed="12"/>
        <rFont val="Arial"/>
        <family val="2"/>
      </rPr>
      <t xml:space="preserve">(A) </t>
    </r>
  </si>
  <si>
    <t>CONCEPTO</t>
  </si>
  <si>
    <t>UNIDAD</t>
  </si>
  <si>
    <t>COSTO</t>
  </si>
  <si>
    <t>UTILIZACION</t>
  </si>
  <si>
    <t>($)</t>
  </si>
  <si>
    <t>(8)</t>
  </si>
  <si>
    <t>(9)</t>
  </si>
  <si>
    <t>(10)</t>
  </si>
  <si>
    <r>
      <t xml:space="preserve">(8)*(9)*(10) = </t>
    </r>
    <r>
      <rPr>
        <b/>
        <sz val="9.5"/>
        <color indexed="12"/>
        <rFont val="Arial"/>
        <family val="2"/>
      </rPr>
      <t>(11)</t>
    </r>
  </si>
  <si>
    <t>OTROS COSTOS DIRECTOS</t>
  </si>
  <si>
    <t>VIÁTICOS</t>
  </si>
  <si>
    <t>COSTOS DE ALQUILER DE EQUIPOS Y EQUIPOS DE  OFICINA</t>
  </si>
  <si>
    <t>Alquiler vehiculos</t>
  </si>
  <si>
    <t>mes</t>
  </si>
  <si>
    <t xml:space="preserve">Alquiler estación total </t>
  </si>
  <si>
    <t>Equipo de computo</t>
  </si>
  <si>
    <t>Alquiler equipos de vuelo y fotografia</t>
  </si>
  <si>
    <t>OTROS COSTOS</t>
  </si>
  <si>
    <t>EXPLORACIONES DE CAMPO</t>
  </si>
  <si>
    <t>Perforaciones mecánicas en suelo (30%) 3 de 15-25 mts (Incluye equipo, material, transportes y personal)</t>
  </si>
  <si>
    <t>m</t>
  </si>
  <si>
    <t>Perforaciones mecánicas en conglomerado o roca (70%) 3 de 15-25 mts (Incluye equipo, material, transportes y personal)</t>
  </si>
  <si>
    <t>Perforaciones semi-mecanizadas (caracterizacion geotecnica) 12 de 6-12mts (Incluye equipo, material, transportes y personal)</t>
  </si>
  <si>
    <t>Ensayos de Sismica (LINEAS DE 120 MTS) (Incluye equipo, material, transportes y personal)</t>
  </si>
  <si>
    <t>un</t>
  </si>
  <si>
    <t>Ensayo REMI (Refraction microtremors)</t>
  </si>
  <si>
    <t>ENSAYOS DE LABORATORIO</t>
  </si>
  <si>
    <t>Humedad natural</t>
  </si>
  <si>
    <t>Limites de Atterberg</t>
  </si>
  <si>
    <t>Granulometria con lavado tamiz 200</t>
  </si>
  <si>
    <t>Peso Unitario</t>
  </si>
  <si>
    <t>Ensayo a la resistencia a la compresion inconfinada suelos finos</t>
  </si>
  <si>
    <t>Ensayo de resistencia al corte</t>
  </si>
  <si>
    <t>Ensayo de consolidación unidimensional de suelos lenta con múltiples ciclos de carga y descarga</t>
  </si>
  <si>
    <t>Compresión simple en rocas</t>
  </si>
  <si>
    <t>Limite de contracción</t>
  </si>
  <si>
    <t>Transporte de muestras</t>
  </si>
  <si>
    <t>Informe</t>
  </si>
  <si>
    <t>Ploteo de planos</t>
  </si>
  <si>
    <r>
      <t xml:space="preserve">SUBTOTAL OTROS COSTOS DIRECTOS = SUMATORIA DE (11) = </t>
    </r>
    <r>
      <rPr>
        <b/>
        <sz val="9.5"/>
        <color indexed="12"/>
        <rFont val="Arial"/>
        <family val="2"/>
      </rPr>
      <t>(B)</t>
    </r>
  </si>
  <si>
    <r>
      <t xml:space="preserve">SUBTOTAL COSTOS BASICOS = (A) + (B) = </t>
    </r>
    <r>
      <rPr>
        <b/>
        <sz val="9.5"/>
        <color indexed="12"/>
        <rFont val="Arial"/>
        <family val="2"/>
      </rPr>
      <t>(C)</t>
    </r>
  </si>
  <si>
    <t xml:space="preserve">PROVISION FRENTE ADICIONAL = (D) </t>
  </si>
  <si>
    <t>VALOR TOTAL BASICO</t>
  </si>
  <si>
    <r>
      <t xml:space="preserve">IVA = 19% * (E) = </t>
    </r>
    <r>
      <rPr>
        <b/>
        <sz val="9.5"/>
        <color indexed="12"/>
        <rFont val="Arial"/>
        <family val="2"/>
      </rPr>
      <t>(F)</t>
    </r>
  </si>
  <si>
    <t>COSTO TOTAL = (E) + (F)</t>
  </si>
  <si>
    <t xml:space="preserve">FACTOR MULTIPLICADOR </t>
  </si>
  <si>
    <t>PORCENTAJE</t>
  </si>
  <si>
    <t>1.</t>
  </si>
  <si>
    <t>Salarios y Prestaciones Sociales de Personal Facturable</t>
  </si>
  <si>
    <t>1.1.</t>
  </si>
  <si>
    <t xml:space="preserve">Salarios básico </t>
  </si>
  <si>
    <t>1.2.</t>
  </si>
  <si>
    <t>Prima anual (legal)</t>
  </si>
  <si>
    <t>1.3.</t>
  </si>
  <si>
    <t>Cesantía</t>
  </si>
  <si>
    <t>1.4.</t>
  </si>
  <si>
    <t>Intereses de cesantía</t>
  </si>
  <si>
    <t>1.5.</t>
  </si>
  <si>
    <t>Vacaciones</t>
  </si>
  <si>
    <t>1.6.</t>
  </si>
  <si>
    <t>Seguridad Social (salud + pensión)</t>
  </si>
  <si>
    <t>1.7.</t>
  </si>
  <si>
    <t>Caja de Compensación Familiar</t>
  </si>
  <si>
    <t>1.8.</t>
  </si>
  <si>
    <t>ARL</t>
  </si>
  <si>
    <t>1.9.</t>
  </si>
  <si>
    <t>Sena</t>
  </si>
  <si>
    <t>1.10.</t>
  </si>
  <si>
    <t>ICBF</t>
  </si>
  <si>
    <t>1.11.</t>
  </si>
  <si>
    <t>Otros (Auxilios varios, prestaciones extralegales, Incapacidades no cubertas)</t>
  </si>
  <si>
    <t>1.12</t>
  </si>
  <si>
    <t>Dotación</t>
  </si>
  <si>
    <t>1.14</t>
  </si>
  <si>
    <t>Indemnizaciones</t>
  </si>
  <si>
    <t>Sub-total Prestaciones sociales</t>
  </si>
  <si>
    <t>2.</t>
  </si>
  <si>
    <t>Gastos Indirectos</t>
  </si>
  <si>
    <t>2.1</t>
  </si>
  <si>
    <t>Arrendamiento de oficina, administración y servicios publicos.</t>
  </si>
  <si>
    <t>2.2</t>
  </si>
  <si>
    <t>Equipos de oficina</t>
  </si>
  <si>
    <t>Salarios y Prestaciones no reembolsables</t>
  </si>
  <si>
    <t>2.3</t>
  </si>
  <si>
    <t>Personal administrativo</t>
  </si>
  <si>
    <t>2.4</t>
  </si>
  <si>
    <t>Preparación de propuesta</t>
  </si>
  <si>
    <t>Sub-total</t>
  </si>
  <si>
    <t>3.</t>
  </si>
  <si>
    <t>Costos Directos no Reembolsables</t>
  </si>
  <si>
    <t>3.1</t>
  </si>
  <si>
    <t>Cumplimiento</t>
  </si>
  <si>
    <t>3.2</t>
  </si>
  <si>
    <t>Calidad del servicio</t>
  </si>
  <si>
    <t>3.3</t>
  </si>
  <si>
    <t>Prestaciones sociales</t>
  </si>
  <si>
    <t>3.4</t>
  </si>
  <si>
    <t>4/1000</t>
  </si>
  <si>
    <t>3.5</t>
  </si>
  <si>
    <t>Industria y comercio 10x1000</t>
  </si>
  <si>
    <t>3.6</t>
  </si>
  <si>
    <t>Gastos Bancarios</t>
  </si>
  <si>
    <t>4.</t>
  </si>
  <si>
    <t>Honorarios (Utilidad del consultor y costos no previstos)</t>
  </si>
  <si>
    <t>T  O  T  A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</si>
</sst>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quot;$&quot;\ * #,##0_-;\-&quot;$&quot;\ * #,##0_-;_-&quot;$&quot;\ * &quot;-&quot;_-;_-@_-"/>
    <numFmt numFmtId="165" formatCode="_-&quot;$&quot;\ * #,##0.00_-;\-&quot;$&quot;\ * #,##0.00_-;_-&quot;$&quot;\ * &quot;-&quot;??_-;_-@_-"/>
    <numFmt numFmtId="166" formatCode="_-* #,##0.00_-;\-* #,##0.00_-;_-* &quot;-&quot;??_-;_-@_-"/>
    <numFmt numFmtId="167" formatCode="_-[$$-240A]\ * #,##0_ ;_-[$$-240A]\ * \-#,##0\ ;_-[$$-240A]\ * &quot;-&quot;??_ ;_-@_ "/>
    <numFmt numFmtId="168" formatCode="_-[$$-240A]\ * #,##0.00_ ;_-[$$-240A]\ * \-#,##0.00\ ;_-[$$-240A]\ * &quot;-&quot;??_ ;_-@_ "/>
    <numFmt numFmtId="169" formatCode="_(* #.##0.00_);_(* \(#.##0.00\);_(* &quot;-&quot;??_);_(@_)"/>
    <numFmt numFmtId="170" formatCode="_-* #,##0_-;\-* #,##0_-;_-* &quot;-&quot;??_-;_-@_-"/>
    <numFmt numFmtId="171" formatCode="_(&quot;$&quot;\ * #,##0.00_);_(&quot;$&quot;\ * \(#,##0.00\);_(&quot;$&quot;\ * &quot;-&quot;??_);_(@_)"/>
    <numFmt numFmtId="172" formatCode="&quot;$&quot;\ #,##0"/>
  </numFmts>
  <fonts count="32" x14ac:knownFonts="1">
    <font>
      <sz val="11"/>
      <color theme="1"/>
      <name val="Calibri"/>
      <family val="2"/>
      <scheme val="minor"/>
    </font>
    <font>
      <sz val="11"/>
      <color theme="1"/>
      <name val="Calibri"/>
      <family val="2"/>
      <scheme val="minor"/>
    </font>
    <font>
      <sz val="12"/>
      <color indexed="8"/>
      <name val="Verdana"/>
      <family val="2"/>
    </font>
    <font>
      <sz val="12"/>
      <name val="Arial Narrow"/>
      <family val="2"/>
    </font>
    <font>
      <sz val="11"/>
      <name val="Arial Narrow"/>
      <family val="2"/>
    </font>
    <font>
      <sz val="11"/>
      <color theme="1"/>
      <name val="Arial Narrow"/>
      <family val="2"/>
    </font>
    <font>
      <sz val="8"/>
      <name val="Arial"/>
      <family val="2"/>
    </font>
    <font>
      <b/>
      <sz val="8"/>
      <name val="Arial"/>
      <family val="2"/>
    </font>
    <font>
      <b/>
      <sz val="11"/>
      <name val="Arial"/>
      <family val="2"/>
    </font>
    <font>
      <sz val="10"/>
      <name val="Arial"/>
      <family val="2"/>
    </font>
    <font>
      <b/>
      <sz val="9"/>
      <color rgb="FFFF0000"/>
      <name val="Arial Narrow"/>
      <family val="2"/>
    </font>
    <font>
      <b/>
      <sz val="12"/>
      <name val="Arial Narrow"/>
      <family val="2"/>
    </font>
    <font>
      <sz val="11"/>
      <color theme="1"/>
      <name val="Arial"/>
      <family val="2"/>
    </font>
    <font>
      <sz val="11"/>
      <color indexed="8"/>
      <name val="Calibri"/>
      <family val="2"/>
    </font>
    <font>
      <b/>
      <sz val="11"/>
      <name val="Arial Narrow"/>
      <family val="2"/>
    </font>
    <font>
      <sz val="10"/>
      <color indexed="8"/>
      <name val="Arial"/>
      <family val="2"/>
    </font>
    <font>
      <b/>
      <sz val="8"/>
      <color rgb="FFFF0000"/>
      <name val="Arial"/>
      <family val="2"/>
    </font>
    <font>
      <b/>
      <u/>
      <sz val="14"/>
      <color indexed="8"/>
      <name val="Arial"/>
      <family val="2"/>
    </font>
    <font>
      <sz val="12"/>
      <color indexed="8"/>
      <name val="Arial"/>
      <family val="2"/>
    </font>
    <font>
      <b/>
      <u/>
      <sz val="12"/>
      <color indexed="8"/>
      <name val="Arial"/>
      <family val="2"/>
    </font>
    <font>
      <b/>
      <sz val="12"/>
      <color indexed="8"/>
      <name val="Arial"/>
      <family val="2"/>
    </font>
    <font>
      <b/>
      <sz val="16"/>
      <color indexed="8"/>
      <name val="Arial"/>
      <family val="2"/>
    </font>
    <font>
      <sz val="16"/>
      <color theme="1"/>
      <name val="Arial"/>
      <family val="2"/>
    </font>
    <font>
      <sz val="9"/>
      <name val="Arial"/>
      <family val="2"/>
    </font>
    <font>
      <b/>
      <sz val="9"/>
      <color indexed="12"/>
      <name val="Arial"/>
      <family val="2"/>
    </font>
    <font>
      <b/>
      <u/>
      <sz val="9.5"/>
      <name val="Arial"/>
      <family val="2"/>
    </font>
    <font>
      <b/>
      <sz val="9.5"/>
      <name val="Arial"/>
      <family val="2"/>
    </font>
    <font>
      <sz val="9.5"/>
      <name val="Arial"/>
      <family val="2"/>
    </font>
    <font>
      <b/>
      <sz val="9.5"/>
      <color indexed="12"/>
      <name val="Arial"/>
      <family val="2"/>
    </font>
    <font>
      <sz val="9.5"/>
      <color theme="1"/>
      <name val="Arial"/>
      <family val="2"/>
    </font>
    <font>
      <sz val="9.5"/>
      <color indexed="8"/>
      <name val="Arial"/>
      <family val="2"/>
    </font>
    <font>
      <sz val="9"/>
      <name val="Arial Narrow"/>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3">
    <xf numFmtId="0" fontId="0" fillId="0" borderId="0"/>
    <xf numFmtId="166" fontId="1" fillId="0" borderId="0" applyFont="0" applyFill="0" applyBorder="0" applyAlignment="0" applyProtection="0"/>
    <xf numFmtId="0" fontId="2" fillId="0" borderId="0" applyNumberFormat="0" applyFill="0" applyBorder="0" applyProtection="0">
      <alignment vertical="top"/>
    </xf>
    <xf numFmtId="0" fontId="5" fillId="0" borderId="0"/>
    <xf numFmtId="43" fontId="9" fillId="0" borderId="0" applyFont="0" applyFill="0" applyBorder="0" applyAlignment="0" applyProtection="0"/>
    <xf numFmtId="169" fontId="9" fillId="0" borderId="0" applyFont="0" applyFill="0" applyBorder="0" applyAlignment="0" applyProtection="0"/>
    <xf numFmtId="171" fontId="13" fillId="0" borderId="0" applyFont="0" applyFill="0" applyBorder="0" applyAlignment="0" applyProtection="0"/>
    <xf numFmtId="164" fontId="1" fillId="0" borderId="0" applyFont="0" applyFill="0" applyBorder="0" applyAlignment="0" applyProtection="0"/>
    <xf numFmtId="171" fontId="13" fillId="0" borderId="0" applyFont="0" applyFill="0" applyBorder="0" applyAlignment="0" applyProtection="0"/>
    <xf numFmtId="171" fontId="5" fillId="0" borderId="0" applyFont="0" applyFill="0" applyBorder="0" applyAlignment="0" applyProtection="0"/>
    <xf numFmtId="0" fontId="13" fillId="0" borderId="0"/>
    <xf numFmtId="9" fontId="1" fillId="0" borderId="0" applyFont="0" applyFill="0" applyBorder="0" applyAlignment="0" applyProtection="0"/>
    <xf numFmtId="0" fontId="1" fillId="0" borderId="0"/>
  </cellStyleXfs>
  <cellXfs count="177">
    <xf numFmtId="0" fontId="0" fillId="0" borderId="0" xfId="0"/>
    <xf numFmtId="0" fontId="3" fillId="2" borderId="4" xfId="2" applyFont="1" applyFill="1" applyBorder="1" applyAlignment="1">
      <alignment vertical="center" wrapText="1"/>
    </xf>
    <xf numFmtId="0" fontId="4" fillId="2" borderId="0" xfId="2" applyNumberFormat="1" applyFont="1" applyFill="1" applyBorder="1" applyAlignment="1">
      <alignment vertical="center" wrapText="1"/>
    </xf>
    <xf numFmtId="0" fontId="5" fillId="0" borderId="0" xfId="3" applyAlignment="1">
      <alignment horizontal="center"/>
    </xf>
    <xf numFmtId="0" fontId="4" fillId="2" borderId="8" xfId="2" applyNumberFormat="1" applyFont="1" applyFill="1" applyBorder="1" applyAlignment="1">
      <alignment vertical="center" wrapText="1"/>
    </xf>
    <xf numFmtId="0" fontId="7" fillId="0" borderId="9" xfId="0" applyFont="1" applyBorder="1" applyAlignment="1">
      <alignment horizontal="justify" vertical="center" wrapText="1"/>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 fillId="2" borderId="0" xfId="2" applyFont="1" applyFill="1" applyBorder="1" applyAlignment="1">
      <alignment vertical="center" wrapText="1"/>
    </xf>
    <xf numFmtId="0" fontId="4" fillId="2" borderId="0" xfId="2" applyNumberFormat="1" applyFont="1" applyFill="1" applyBorder="1" applyAlignment="1">
      <alignment horizontal="center" vertical="center" wrapText="1"/>
    </xf>
    <xf numFmtId="0" fontId="4" fillId="2" borderId="0" xfId="2" applyNumberFormat="1" applyFont="1" applyFill="1" applyBorder="1" applyAlignment="1">
      <alignment horizontal="justify" vertical="center" wrapText="1"/>
    </xf>
    <xf numFmtId="0" fontId="3" fillId="2" borderId="0" xfId="2" applyFont="1" applyFill="1" applyBorder="1" applyAlignment="1">
      <alignment horizontal="center" vertical="center" wrapText="1"/>
    </xf>
    <xf numFmtId="0" fontId="5" fillId="0" borderId="4" xfId="3" applyBorder="1" applyAlignment="1">
      <alignment horizontal="center"/>
    </xf>
    <xf numFmtId="0" fontId="3" fillId="2" borderId="8" xfId="2" applyFont="1" applyFill="1" applyBorder="1" applyAlignment="1">
      <alignment vertical="center" wrapText="1"/>
    </xf>
    <xf numFmtId="0" fontId="4" fillId="2" borderId="4" xfId="2" applyNumberFormat="1" applyFont="1" applyFill="1" applyBorder="1" applyAlignment="1">
      <alignment vertical="center" wrapText="1"/>
    </xf>
    <xf numFmtId="0" fontId="4" fillId="2" borderId="4" xfId="2" applyNumberFormat="1" applyFont="1" applyFill="1" applyBorder="1" applyAlignment="1">
      <alignment horizontal="right" vertical="center" wrapText="1"/>
    </xf>
    <xf numFmtId="0" fontId="4" fillId="2" borderId="0" xfId="2" applyNumberFormat="1" applyFont="1" applyFill="1" applyBorder="1" applyAlignment="1">
      <alignment horizontal="right" vertical="center" wrapText="1"/>
    </xf>
    <xf numFmtId="0" fontId="10" fillId="2" borderId="0" xfId="2" applyNumberFormat="1" applyFont="1" applyFill="1" applyBorder="1" applyAlignment="1">
      <alignment horizontal="center" wrapText="1"/>
    </xf>
    <xf numFmtId="0" fontId="10" fillId="0" borderId="0" xfId="2" applyNumberFormat="1" applyFont="1" applyFill="1" applyBorder="1" applyAlignment="1">
      <alignment horizontal="center" wrapText="1"/>
    </xf>
    <xf numFmtId="171" fontId="4" fillId="2" borderId="0" xfId="2" applyNumberFormat="1" applyFont="1" applyFill="1" applyBorder="1" applyAlignment="1">
      <alignment vertical="center" wrapText="1"/>
    </xf>
    <xf numFmtId="164" fontId="4" fillId="2" borderId="0" xfId="7" applyFont="1" applyFill="1" applyBorder="1" applyAlignment="1">
      <alignment vertical="center" wrapText="1"/>
    </xf>
    <xf numFmtId="165" fontId="10" fillId="0" borderId="0" xfId="2" applyNumberFormat="1" applyFont="1" applyFill="1" applyBorder="1" applyAlignment="1">
      <alignment horizontal="center" wrapText="1"/>
    </xf>
    <xf numFmtId="165" fontId="4" fillId="2" borderId="0" xfId="2" applyNumberFormat="1" applyFont="1" applyFill="1" applyBorder="1" applyAlignment="1">
      <alignment vertical="center" wrapText="1"/>
    </xf>
    <xf numFmtId="171" fontId="14" fillId="2" borderId="0" xfId="9" applyFont="1" applyFill="1" applyBorder="1" applyAlignment="1">
      <alignment vertical="center" wrapText="1"/>
    </xf>
    <xf numFmtId="0" fontId="15" fillId="0" borderId="0" xfId="12" applyFont="1" applyAlignment="1">
      <alignment horizontal="center" vertical="center"/>
    </xf>
    <xf numFmtId="0" fontId="18" fillId="0" borderId="43" xfId="12" applyFont="1" applyBorder="1" applyAlignment="1">
      <alignment horizontal="center" vertical="center"/>
    </xf>
    <xf numFmtId="0" fontId="15" fillId="0" borderId="44" xfId="12" applyFont="1" applyBorder="1" applyAlignment="1">
      <alignment horizontal="center" vertical="center"/>
    </xf>
    <xf numFmtId="0" fontId="19" fillId="0" borderId="41" xfId="12" applyFont="1" applyBorder="1" applyAlignment="1">
      <alignment horizontal="center" vertical="center"/>
    </xf>
    <xf numFmtId="0" fontId="20" fillId="4" borderId="25" xfId="12" applyFont="1" applyFill="1" applyBorder="1" applyAlignment="1">
      <alignment horizontal="center" vertical="center"/>
    </xf>
    <xf numFmtId="0" fontId="18" fillId="0" borderId="25" xfId="12" applyFont="1" applyBorder="1" applyAlignment="1">
      <alignment horizontal="center" vertical="center"/>
    </xf>
    <xf numFmtId="0" fontId="18" fillId="0" borderId="26" xfId="12" applyFont="1" applyBorder="1" applyAlignment="1">
      <alignment horizontal="left" vertical="center"/>
    </xf>
    <xf numFmtId="10" fontId="18" fillId="0" borderId="27" xfId="12" applyNumberFormat="1" applyFont="1" applyBorder="1" applyAlignment="1">
      <alignment horizontal="center" vertical="center"/>
    </xf>
    <xf numFmtId="0" fontId="18" fillId="0" borderId="30" xfId="12" applyFont="1" applyBorder="1" applyAlignment="1">
      <alignment horizontal="left" vertical="center"/>
    </xf>
    <xf numFmtId="0" fontId="18" fillId="0" borderId="26" xfId="12" applyFont="1" applyBorder="1" applyAlignment="1">
      <alignment horizontal="left" vertical="center" wrapText="1"/>
    </xf>
    <xf numFmtId="0" fontId="18" fillId="0" borderId="45" xfId="12" applyFont="1" applyBorder="1" applyAlignment="1">
      <alignment horizontal="center" vertical="center"/>
    </xf>
    <xf numFmtId="0" fontId="18" fillId="0" borderId="46" xfId="12" applyFont="1" applyBorder="1" applyAlignment="1">
      <alignment horizontal="left" vertical="center" wrapText="1"/>
    </xf>
    <xf numFmtId="10" fontId="18" fillId="0" borderId="47" xfId="12" applyNumberFormat="1" applyFont="1" applyBorder="1" applyAlignment="1">
      <alignment horizontal="center" vertical="center"/>
    </xf>
    <xf numFmtId="0" fontId="18" fillId="4" borderId="48" xfId="12" applyFont="1" applyFill="1" applyBorder="1" applyAlignment="1">
      <alignment horizontal="center" vertical="center"/>
    </xf>
    <xf numFmtId="0" fontId="20" fillId="4" borderId="49" xfId="12" applyFont="1" applyFill="1" applyBorder="1" applyAlignment="1">
      <alignment horizontal="center" vertical="center"/>
    </xf>
    <xf numFmtId="10" fontId="20" fillId="4" borderId="35" xfId="12" applyNumberFormat="1" applyFont="1" applyFill="1" applyBorder="1" applyAlignment="1">
      <alignment horizontal="center" vertical="center"/>
    </xf>
    <xf numFmtId="0" fontId="18" fillId="0" borderId="31" xfId="12" applyFont="1" applyBorder="1" applyAlignment="1">
      <alignment horizontal="center" vertical="center"/>
    </xf>
    <xf numFmtId="0" fontId="15" fillId="0" borderId="0" xfId="12" applyFont="1" applyAlignment="1">
      <alignment horizontal="left" vertical="center"/>
    </xf>
    <xf numFmtId="10" fontId="18" fillId="0" borderId="2" xfId="12" applyNumberFormat="1" applyFont="1" applyBorder="1" applyAlignment="1">
      <alignment horizontal="center" vertical="center"/>
    </xf>
    <xf numFmtId="0" fontId="20" fillId="4" borderId="43" xfId="12" applyFont="1" applyFill="1" applyBorder="1" applyAlignment="1">
      <alignment horizontal="center" vertical="center"/>
    </xf>
    <xf numFmtId="0" fontId="18" fillId="0" borderId="46" xfId="12" applyFont="1" applyBorder="1" applyAlignment="1">
      <alignment horizontal="left" vertical="center"/>
    </xf>
    <xf numFmtId="10" fontId="18" fillId="0" borderId="50" xfId="12" applyNumberFormat="1" applyFont="1" applyBorder="1" applyAlignment="1">
      <alignment horizontal="center" vertical="center"/>
    </xf>
    <xf numFmtId="10" fontId="18" fillId="0" borderId="27" xfId="11" applyNumberFormat="1" applyFont="1" applyFill="1" applyBorder="1" applyAlignment="1">
      <alignment horizontal="center" vertical="center"/>
    </xf>
    <xf numFmtId="0" fontId="18" fillId="0" borderId="12" xfId="12" applyFont="1" applyBorder="1" applyAlignment="1">
      <alignment horizontal="center" vertical="center"/>
    </xf>
    <xf numFmtId="10" fontId="18" fillId="0" borderId="47" xfId="11" applyNumberFormat="1" applyFont="1" applyFill="1" applyBorder="1" applyAlignment="1">
      <alignment horizontal="center" vertical="center"/>
    </xf>
    <xf numFmtId="0" fontId="18" fillId="0" borderId="51" xfId="12" applyFont="1" applyBorder="1" applyAlignment="1">
      <alignment horizontal="center" vertical="center"/>
    </xf>
    <xf numFmtId="0" fontId="15" fillId="0" borderId="52" xfId="12" applyFont="1" applyBorder="1" applyAlignment="1">
      <alignment horizontal="left" vertical="center"/>
    </xf>
    <xf numFmtId="10" fontId="18" fillId="0" borderId="53" xfId="12" applyNumberFormat="1" applyFont="1" applyBorder="1" applyAlignment="1">
      <alignment horizontal="center" vertical="center"/>
    </xf>
    <xf numFmtId="0" fontId="20" fillId="0" borderId="46" xfId="12" applyFont="1" applyBorder="1" applyAlignment="1">
      <alignment horizontal="center" vertical="center"/>
    </xf>
    <xf numFmtId="0" fontId="19" fillId="0" borderId="38" xfId="12" applyFont="1" applyBorder="1" applyAlignment="1">
      <alignment horizontal="left" vertical="center"/>
    </xf>
    <xf numFmtId="10" fontId="18" fillId="0" borderId="54" xfId="12" applyNumberFormat="1" applyFont="1" applyBorder="1" applyAlignment="1">
      <alignment horizontal="center" vertical="center"/>
    </xf>
    <xf numFmtId="0" fontId="20" fillId="0" borderId="55" xfId="12" applyFont="1" applyBorder="1" applyAlignment="1">
      <alignment horizontal="center" vertical="center"/>
    </xf>
    <xf numFmtId="0" fontId="19" fillId="0" borderId="56" xfId="12" applyFont="1" applyBorder="1" applyAlignment="1">
      <alignment horizontal="left" vertical="center" wrapText="1"/>
    </xf>
    <xf numFmtId="10" fontId="20" fillId="0" borderId="57" xfId="12" applyNumberFormat="1" applyFont="1" applyBorder="1" applyAlignment="1">
      <alignment horizontal="center" vertical="center"/>
    </xf>
    <xf numFmtId="0" fontId="18" fillId="0" borderId="2" xfId="12" applyFont="1" applyBorder="1" applyAlignment="1">
      <alignment horizontal="center" vertical="center"/>
    </xf>
    <xf numFmtId="0" fontId="15" fillId="0" borderId="2" xfId="12" applyFont="1" applyBorder="1" applyAlignment="1">
      <alignment horizontal="left" vertical="center"/>
    </xf>
    <xf numFmtId="0" fontId="18" fillId="0" borderId="52" xfId="12" applyFont="1" applyBorder="1" applyAlignment="1">
      <alignment horizontal="center" vertical="center"/>
    </xf>
    <xf numFmtId="10" fontId="18" fillId="0" borderId="52" xfId="12" applyNumberFormat="1" applyFont="1" applyBorder="1" applyAlignment="1">
      <alignment horizontal="center" vertical="center"/>
    </xf>
    <xf numFmtId="9" fontId="21" fillId="0" borderId="29" xfId="12" applyNumberFormat="1" applyFont="1" applyBorder="1" applyAlignment="1">
      <alignment horizontal="center" vertical="center"/>
    </xf>
    <xf numFmtId="0" fontId="23" fillId="0" borderId="14" xfId="2" applyFont="1" applyBorder="1" applyAlignment="1">
      <alignment horizontal="center" vertical="center" wrapText="1"/>
    </xf>
    <xf numFmtId="0" fontId="23" fillId="0" borderId="15" xfId="2" applyFont="1" applyBorder="1" applyAlignment="1">
      <alignment horizontal="center" vertical="center" wrapText="1"/>
    </xf>
    <xf numFmtId="0" fontId="24" fillId="0" borderId="16" xfId="2" quotePrefix="1" applyFont="1" applyFill="1" applyBorder="1" applyAlignment="1">
      <alignment horizontal="center" vertical="center" wrapText="1"/>
    </xf>
    <xf numFmtId="0" fontId="24" fillId="0" borderId="17" xfId="2" quotePrefix="1" applyFont="1" applyBorder="1" applyAlignment="1">
      <alignment horizontal="center" vertical="center" wrapText="1"/>
    </xf>
    <xf numFmtId="0" fontId="23" fillId="0" borderId="18" xfId="2" applyFont="1" applyBorder="1" applyAlignment="1">
      <alignment horizontal="center" vertical="center" wrapText="1"/>
    </xf>
    <xf numFmtId="0" fontId="27" fillId="0" borderId="25" xfId="2" applyFont="1" applyFill="1" applyBorder="1" applyAlignment="1">
      <alignment horizontal="center" vertical="center" wrapText="1"/>
    </xf>
    <xf numFmtId="0" fontId="27" fillId="0" borderId="26" xfId="2" applyFont="1" applyFill="1" applyBorder="1" applyAlignment="1">
      <alignment vertical="center" wrapText="1"/>
    </xf>
    <xf numFmtId="168" fontId="27" fillId="0" borderId="26" xfId="2" applyNumberFormat="1" applyFont="1" applyFill="1" applyBorder="1" applyAlignment="1">
      <alignment horizontal="center" vertical="center" wrapText="1"/>
    </xf>
    <xf numFmtId="2" fontId="27" fillId="0" borderId="26" xfId="2" applyNumberFormat="1" applyFont="1" applyFill="1" applyBorder="1" applyAlignment="1">
      <alignment horizontal="center" vertical="center" wrapText="1"/>
    </xf>
    <xf numFmtId="167" fontId="27" fillId="0" borderId="27" xfId="4" applyNumberFormat="1" applyFont="1" applyFill="1" applyBorder="1" applyAlignment="1">
      <alignment vertical="center" wrapText="1"/>
    </xf>
    <xf numFmtId="0" fontId="27" fillId="0" borderId="26" xfId="2" applyFont="1" applyFill="1" applyBorder="1" applyAlignment="1">
      <alignment vertical="center"/>
    </xf>
    <xf numFmtId="167" fontId="27" fillId="0" borderId="26" xfId="2" applyNumberFormat="1" applyFont="1" applyFill="1" applyBorder="1" applyAlignment="1">
      <alignment vertical="center" wrapText="1"/>
    </xf>
    <xf numFmtId="0" fontId="27" fillId="0" borderId="26" xfId="2" applyFont="1" applyFill="1" applyBorder="1" applyAlignment="1"/>
    <xf numFmtId="0" fontId="27" fillId="0" borderId="26" xfId="2" applyFont="1" applyBorder="1" applyAlignment="1">
      <alignment vertical="center"/>
    </xf>
    <xf numFmtId="168" fontId="27" fillId="0" borderId="26" xfId="2" applyNumberFormat="1" applyFont="1" applyFill="1" applyBorder="1" applyAlignment="1">
      <alignment vertical="center" wrapText="1"/>
    </xf>
    <xf numFmtId="168" fontId="27" fillId="0" borderId="27" xfId="4" applyNumberFormat="1" applyFont="1" applyFill="1" applyBorder="1" applyAlignment="1">
      <alignment vertical="center" wrapText="1"/>
    </xf>
    <xf numFmtId="0" fontId="27" fillId="0" borderId="28" xfId="2" applyFont="1" applyFill="1" applyBorder="1" applyAlignment="1">
      <alignment horizontal="center" vertical="center" wrapText="1"/>
    </xf>
    <xf numFmtId="0" fontId="27" fillId="0" borderId="26" xfId="2" applyFont="1" applyBorder="1" applyAlignment="1">
      <alignment vertical="center" wrapText="1"/>
    </xf>
    <xf numFmtId="168" fontId="27" fillId="2" borderId="27" xfId="5" applyNumberFormat="1" applyFont="1" applyFill="1" applyBorder="1" applyAlignment="1">
      <alignment vertical="center" wrapText="1"/>
    </xf>
    <xf numFmtId="0" fontId="27" fillId="0" borderId="13" xfId="2" applyFont="1" applyBorder="1" applyAlignment="1">
      <alignment horizontal="center" vertical="center" wrapText="1"/>
    </xf>
    <xf numFmtId="0" fontId="27" fillId="0" borderId="8" xfId="2" applyFont="1" applyBorder="1" applyAlignment="1">
      <alignment horizontal="center" vertical="center" wrapText="1"/>
    </xf>
    <xf numFmtId="0" fontId="27" fillId="0" borderId="14" xfId="2" applyFont="1" applyBorder="1" applyAlignment="1">
      <alignment horizontal="center" vertical="center" wrapText="1"/>
    </xf>
    <xf numFmtId="0" fontId="27" fillId="0" borderId="15" xfId="2" applyFont="1" applyBorder="1" applyAlignment="1">
      <alignment horizontal="center" vertical="center" wrapText="1"/>
    </xf>
    <xf numFmtId="0" fontId="28" fillId="0" borderId="16" xfId="2" quotePrefix="1" applyFont="1" applyFill="1" applyBorder="1" applyAlignment="1">
      <alignment horizontal="center" vertical="center" wrapText="1"/>
    </xf>
    <xf numFmtId="0" fontId="28" fillId="0" borderId="17" xfId="2" quotePrefix="1" applyFont="1" applyBorder="1" applyAlignment="1">
      <alignment horizontal="center" vertical="center" wrapText="1"/>
    </xf>
    <xf numFmtId="0" fontId="27" fillId="0" borderId="18" xfId="2" applyFont="1" applyBorder="1" applyAlignment="1">
      <alignment horizontal="center" vertical="center" wrapText="1"/>
    </xf>
    <xf numFmtId="0" fontId="27" fillId="0" borderId="26" xfId="2" applyFont="1" applyBorder="1" applyAlignment="1">
      <alignment horizontal="center" vertical="center" wrapText="1"/>
    </xf>
    <xf numFmtId="170" fontId="27" fillId="0" borderId="26" xfId="1" applyNumberFormat="1" applyFont="1" applyFill="1" applyBorder="1" applyAlignment="1">
      <alignment vertical="center" wrapText="1"/>
    </xf>
    <xf numFmtId="2" fontId="27" fillId="0" borderId="26" xfId="2" applyNumberFormat="1" applyFont="1" applyBorder="1" applyAlignment="1">
      <alignment horizontal="center" vertical="center" wrapText="1"/>
    </xf>
    <xf numFmtId="0" fontId="29" fillId="0" borderId="26" xfId="0" applyFont="1" applyBorder="1" applyAlignment="1">
      <alignment horizontal="justify" vertical="center" wrapText="1"/>
    </xf>
    <xf numFmtId="0" fontId="27" fillId="0" borderId="26" xfId="0" applyFont="1" applyBorder="1" applyAlignment="1">
      <alignment horizontal="justify" vertical="center" wrapText="1"/>
    </xf>
    <xf numFmtId="0" fontId="27" fillId="0" borderId="26" xfId="2" applyFont="1" applyFill="1" applyBorder="1" applyAlignment="1">
      <alignment horizontal="center" vertical="center" wrapText="1"/>
    </xf>
    <xf numFmtId="0" fontId="27" fillId="2" borderId="1" xfId="2" applyFont="1" applyFill="1" applyBorder="1" applyAlignment="1">
      <alignment horizontal="justify" vertical="center" wrapText="1"/>
    </xf>
    <xf numFmtId="0" fontId="27" fillId="2" borderId="2" xfId="2" applyFont="1" applyFill="1" applyBorder="1" applyAlignment="1">
      <alignment horizontal="justify" vertical="center" wrapText="1"/>
    </xf>
    <xf numFmtId="0" fontId="27" fillId="2" borderId="3" xfId="2" applyFont="1" applyFill="1" applyBorder="1" applyAlignment="1">
      <alignment horizontal="justify" vertical="center" wrapText="1"/>
    </xf>
    <xf numFmtId="0" fontId="27" fillId="2" borderId="37" xfId="2" applyNumberFormat="1" applyFont="1" applyFill="1" applyBorder="1" applyAlignment="1">
      <alignment horizontal="justify" vertical="center" wrapText="1"/>
    </xf>
    <xf numFmtId="0" fontId="27" fillId="2" borderId="37" xfId="2" applyNumberFormat="1" applyFont="1" applyFill="1" applyBorder="1" applyAlignment="1">
      <alignment vertical="center" wrapText="1"/>
    </xf>
    <xf numFmtId="0" fontId="27" fillId="2" borderId="18" xfId="2" applyNumberFormat="1" applyFont="1" applyFill="1" applyBorder="1" applyAlignment="1">
      <alignment vertical="center" wrapText="1"/>
    </xf>
    <xf numFmtId="167" fontId="26" fillId="4" borderId="30" xfId="2" applyNumberFormat="1" applyFont="1" applyFill="1" applyBorder="1" applyAlignment="1">
      <alignment vertical="center" wrapText="1"/>
    </xf>
    <xf numFmtId="0" fontId="31" fillId="2" borderId="0" xfId="2" applyNumberFormat="1" applyFont="1" applyFill="1" applyBorder="1" applyAlignment="1">
      <alignment horizontal="right" vertical="center" wrapText="1"/>
    </xf>
    <xf numFmtId="0" fontId="23" fillId="0" borderId="11" xfId="2" applyFont="1" applyBorder="1" applyAlignment="1">
      <alignment horizontal="center" vertical="center" wrapText="1"/>
    </xf>
    <xf numFmtId="0" fontId="23" fillId="0" borderId="3" xfId="2" applyFont="1" applyBorder="1" applyAlignment="1">
      <alignment horizontal="center" vertical="center" wrapText="1"/>
    </xf>
    <xf numFmtId="9" fontId="0" fillId="0" borderId="0" xfId="0" applyNumberFormat="1"/>
    <xf numFmtId="172" fontId="27" fillId="0" borderId="26" xfId="2" applyNumberFormat="1" applyFont="1" applyFill="1" applyBorder="1" applyAlignment="1">
      <alignment horizontal="center" vertical="center" wrapText="1"/>
    </xf>
    <xf numFmtId="172" fontId="27" fillId="0" borderId="26" xfId="2" applyNumberFormat="1" applyFont="1" applyFill="1" applyBorder="1" applyAlignment="1">
      <alignment vertical="center" wrapText="1"/>
    </xf>
    <xf numFmtId="172" fontId="27" fillId="0" borderId="27" xfId="4" applyNumberFormat="1" applyFont="1" applyFill="1" applyBorder="1" applyAlignment="1">
      <alignment vertical="center" wrapText="1"/>
    </xf>
    <xf numFmtId="172" fontId="26" fillId="4" borderId="27" xfId="4" applyNumberFormat="1" applyFont="1" applyFill="1" applyBorder="1" applyAlignment="1">
      <alignment vertical="center" wrapText="1"/>
    </xf>
    <xf numFmtId="172" fontId="26" fillId="4" borderId="35" xfId="2" applyNumberFormat="1" applyFont="1" applyFill="1" applyBorder="1" applyAlignment="1">
      <alignment vertical="center" wrapText="1"/>
    </xf>
    <xf numFmtId="172" fontId="27" fillId="0" borderId="26" xfId="2" applyNumberFormat="1" applyFont="1" applyBorder="1" applyAlignment="1">
      <alignment vertical="center" wrapText="1"/>
    </xf>
    <xf numFmtId="172" fontId="27" fillId="0" borderId="26" xfId="2" applyNumberFormat="1" applyFont="1" applyBorder="1" applyAlignment="1">
      <alignment horizontal="center" vertical="center" wrapText="1"/>
    </xf>
    <xf numFmtId="172" fontId="27" fillId="0" borderId="39" xfId="2" applyNumberFormat="1" applyFont="1" applyBorder="1" applyAlignment="1">
      <alignment horizontal="center" vertical="center" wrapText="1"/>
    </xf>
    <xf numFmtId="172" fontId="26" fillId="4" borderId="41" xfId="6" applyNumberFormat="1" applyFont="1" applyFill="1" applyBorder="1" applyAlignment="1">
      <alignment vertical="center" wrapText="1"/>
    </xf>
    <xf numFmtId="172" fontId="26" fillId="4" borderId="27" xfId="6" applyNumberFormat="1" applyFont="1" applyFill="1" applyBorder="1" applyAlignment="1">
      <alignment vertical="center" wrapText="1"/>
    </xf>
    <xf numFmtId="172" fontId="26" fillId="4" borderId="27" xfId="1" applyNumberFormat="1" applyFont="1" applyFill="1" applyBorder="1" applyAlignment="1">
      <alignment horizontal="left" vertical="center" wrapText="1"/>
    </xf>
    <xf numFmtId="172" fontId="26" fillId="4" borderId="27" xfId="8" applyNumberFormat="1" applyFont="1" applyFill="1" applyBorder="1" applyAlignment="1">
      <alignment vertical="center" wrapText="1"/>
    </xf>
    <xf numFmtId="0" fontId="30" fillId="0" borderId="42" xfId="10" applyFont="1" applyBorder="1" applyAlignment="1">
      <alignment horizontal="left" vertical="top"/>
    </xf>
    <xf numFmtId="0" fontId="30" fillId="0" borderId="37" xfId="10" applyFont="1" applyBorder="1" applyAlignment="1">
      <alignment horizontal="left" vertical="top"/>
    </xf>
    <xf numFmtId="0" fontId="25" fillId="3" borderId="19" xfId="2" applyFont="1" applyFill="1" applyBorder="1" applyAlignment="1">
      <alignment horizontal="center" vertical="center" wrapText="1"/>
    </xf>
    <xf numFmtId="0" fontId="25" fillId="3" borderId="20" xfId="2" applyFont="1" applyFill="1" applyBorder="1" applyAlignment="1">
      <alignment horizontal="center" vertical="center" wrapText="1"/>
    </xf>
    <xf numFmtId="0" fontId="25" fillId="3" borderId="21" xfId="2" applyFont="1" applyFill="1" applyBorder="1" applyAlignment="1">
      <alignment horizontal="center" vertical="center" wrapText="1"/>
    </xf>
    <xf numFmtId="0" fontId="26" fillId="4" borderId="19" xfId="2" applyFont="1" applyFill="1" applyBorder="1" applyAlignment="1">
      <alignment horizontal="right" vertical="center" wrapText="1"/>
    </xf>
    <xf numFmtId="0" fontId="26" fillId="4" borderId="20" xfId="2" applyFont="1" applyFill="1" applyBorder="1" applyAlignment="1">
      <alignment horizontal="right" vertical="center" wrapText="1"/>
    </xf>
    <xf numFmtId="0" fontId="26" fillId="4" borderId="40" xfId="2" applyFont="1" applyFill="1" applyBorder="1" applyAlignment="1">
      <alignment horizontal="right" vertical="center" wrapText="1"/>
    </xf>
    <xf numFmtId="0" fontId="26" fillId="4" borderId="22" xfId="2" applyFont="1" applyFill="1" applyBorder="1" applyAlignment="1">
      <alignment horizontal="right" vertical="center" wrapText="1"/>
    </xf>
    <xf numFmtId="0" fontId="26" fillId="4" borderId="23" xfId="2" applyFont="1" applyFill="1" applyBorder="1" applyAlignment="1">
      <alignment horizontal="right" vertical="center" wrapText="1"/>
    </xf>
    <xf numFmtId="0" fontId="26" fillId="4" borderId="29" xfId="2" applyFont="1" applyFill="1" applyBorder="1" applyAlignment="1">
      <alignment horizontal="right" vertical="center" wrapText="1"/>
    </xf>
    <xf numFmtId="0" fontId="26" fillId="4" borderId="22" xfId="2" applyFont="1" applyFill="1" applyBorder="1" applyAlignment="1">
      <alignment horizontal="left" vertical="center"/>
    </xf>
    <xf numFmtId="0" fontId="26" fillId="4" borderId="23" xfId="2" applyFont="1" applyFill="1" applyBorder="1" applyAlignment="1">
      <alignment horizontal="left" vertical="center"/>
    </xf>
    <xf numFmtId="0" fontId="26" fillId="4" borderId="24" xfId="2" applyFont="1" applyFill="1" applyBorder="1" applyAlignment="1">
      <alignment horizontal="left" vertical="center"/>
    </xf>
    <xf numFmtId="168" fontId="26" fillId="5" borderId="22" xfId="4" applyNumberFormat="1" applyFont="1" applyFill="1" applyBorder="1" applyAlignment="1">
      <alignment horizontal="center" vertical="center" wrapText="1"/>
    </xf>
    <xf numFmtId="168" fontId="26" fillId="5" borderId="23" xfId="4" applyNumberFormat="1" applyFont="1" applyFill="1" applyBorder="1" applyAlignment="1">
      <alignment horizontal="center" vertical="center" wrapText="1"/>
    </xf>
    <xf numFmtId="168" fontId="26" fillId="5" borderId="24" xfId="4" applyNumberFormat="1" applyFont="1" applyFill="1" applyBorder="1" applyAlignment="1">
      <alignment horizontal="center" vertical="center" wrapText="1"/>
    </xf>
    <xf numFmtId="0" fontId="11" fillId="2" borderId="31"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26" fillId="4" borderId="32" xfId="2" applyFont="1" applyFill="1" applyBorder="1" applyAlignment="1">
      <alignment horizontal="right" vertical="center" wrapText="1"/>
    </xf>
    <xf numFmtId="0" fontId="26" fillId="4" borderId="33" xfId="2" applyFont="1" applyFill="1" applyBorder="1" applyAlignment="1">
      <alignment horizontal="right" vertical="center" wrapText="1"/>
    </xf>
    <xf numFmtId="0" fontId="26" fillId="4" borderId="34" xfId="2" applyFont="1" applyFill="1" applyBorder="1" applyAlignment="1">
      <alignment horizontal="right" vertical="center" wrapText="1"/>
    </xf>
    <xf numFmtId="0" fontId="27" fillId="0" borderId="36" xfId="2" applyFont="1" applyFill="1" applyBorder="1" applyAlignment="1">
      <alignment horizontal="center" vertical="center" wrapText="1"/>
    </xf>
    <xf numFmtId="0" fontId="27" fillId="0" borderId="12" xfId="2" applyFont="1" applyFill="1" applyBorder="1" applyAlignment="1">
      <alignment horizontal="center" vertical="center" wrapText="1"/>
    </xf>
    <xf numFmtId="0" fontId="27" fillId="0" borderId="0" xfId="2" applyFont="1" applyBorder="1" applyAlignment="1">
      <alignment horizontal="center" vertical="center" wrapText="1"/>
    </xf>
    <xf numFmtId="0" fontId="27" fillId="0" borderId="37" xfId="2" applyFont="1" applyBorder="1" applyAlignment="1">
      <alignment horizontal="center" vertical="center" wrapText="1"/>
    </xf>
    <xf numFmtId="0" fontId="27" fillId="0" borderId="13" xfId="2" applyFont="1" applyBorder="1" applyAlignment="1">
      <alignment horizontal="center" vertical="center" wrapText="1"/>
    </xf>
    <xf numFmtId="0" fontId="27" fillId="0" borderId="17" xfId="2" applyFont="1" applyBorder="1" applyAlignment="1">
      <alignment horizontal="center" vertical="center" wrapText="1"/>
    </xf>
    <xf numFmtId="43" fontId="27" fillId="0" borderId="13" xfId="2" applyNumberFormat="1" applyFont="1" applyBorder="1" applyAlignment="1">
      <alignment horizontal="center" vertical="center" wrapText="1"/>
    </xf>
    <xf numFmtId="43" fontId="27" fillId="0" borderId="14" xfId="2"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16" fillId="0" borderId="4" xfId="3" applyFont="1" applyBorder="1" applyAlignment="1">
      <alignment horizontal="justify" vertical="center" wrapText="1"/>
    </xf>
    <xf numFmtId="0" fontId="16" fillId="0" borderId="0" xfId="3" applyFont="1" applyAlignment="1">
      <alignment horizontal="justify" vertical="center" wrapText="1"/>
    </xf>
    <xf numFmtId="0" fontId="16" fillId="0" borderId="8" xfId="3" applyFont="1" applyBorder="1" applyAlignment="1">
      <alignment horizontal="justify" vertical="center" wrapText="1"/>
    </xf>
    <xf numFmtId="0" fontId="23" fillId="0" borderId="10" xfId="2" applyFont="1" applyFill="1" applyBorder="1" applyAlignment="1">
      <alignment horizontal="center" vertical="center" wrapText="1"/>
    </xf>
    <xf numFmtId="0" fontId="23" fillId="0" borderId="12" xfId="2" applyFont="1" applyFill="1" applyBorder="1" applyAlignment="1">
      <alignment horizontal="center" vertical="center" wrapText="1"/>
    </xf>
    <xf numFmtId="0" fontId="23" fillId="0" borderId="11" xfId="2" applyFont="1" applyBorder="1" applyAlignment="1">
      <alignment horizontal="center" vertical="center" wrapText="1"/>
    </xf>
    <xf numFmtId="0" fontId="23" fillId="0" borderId="13" xfId="2" applyFont="1" applyBorder="1" applyAlignment="1">
      <alignment horizontal="center" vertical="center" wrapText="1"/>
    </xf>
    <xf numFmtId="0" fontId="23" fillId="0" borderId="17" xfId="2" applyFont="1" applyBorder="1" applyAlignment="1">
      <alignment horizontal="center" vertical="center" wrapText="1"/>
    </xf>
    <xf numFmtId="0" fontId="21" fillId="0" borderId="30" xfId="12" applyFont="1" applyBorder="1" applyAlignment="1">
      <alignment horizontal="center" vertical="center"/>
    </xf>
    <xf numFmtId="0" fontId="22" fillId="0" borderId="23" xfId="12" applyFont="1" applyBorder="1" applyAlignment="1">
      <alignment horizontal="center" vertical="center" wrapText="1"/>
    </xf>
    <xf numFmtId="0" fontId="17" fillId="0" borderId="31" xfId="12" applyFont="1" applyBorder="1" applyAlignment="1">
      <alignment horizontal="center" vertical="center"/>
    </xf>
    <xf numFmtId="0" fontId="17" fillId="0" borderId="0" xfId="12" applyFont="1" applyAlignment="1">
      <alignment horizontal="center" vertical="center"/>
    </xf>
    <xf numFmtId="0" fontId="15" fillId="0" borderId="31" xfId="12" applyFont="1" applyBorder="1" applyAlignment="1">
      <alignment horizontal="center" vertical="center"/>
    </xf>
    <xf numFmtId="0" fontId="12" fillId="0" borderId="0" xfId="12" applyFont="1" applyAlignment="1">
      <alignment horizontal="center" vertical="center" wrapText="1"/>
    </xf>
    <xf numFmtId="0" fontId="19" fillId="4" borderId="26" xfId="12" applyFont="1" applyFill="1" applyBorder="1" applyAlignment="1">
      <alignment horizontal="left" vertical="center"/>
    </xf>
    <xf numFmtId="0" fontId="12" fillId="4" borderId="27" xfId="12" applyFont="1" applyFill="1" applyBorder="1" applyAlignment="1">
      <alignment horizontal="left" vertical="center" wrapText="1"/>
    </xf>
    <xf numFmtId="0" fontId="19" fillId="4" borderId="44" xfId="12" applyFont="1" applyFill="1" applyBorder="1" applyAlignment="1">
      <alignment horizontal="left" vertical="center"/>
    </xf>
    <xf numFmtId="0" fontId="12" fillId="4" borderId="21" xfId="12" applyFont="1" applyFill="1" applyBorder="1" applyAlignment="1">
      <alignment horizontal="left" vertical="center" wrapText="1"/>
    </xf>
    <xf numFmtId="0" fontId="19" fillId="4" borderId="44" xfId="12" applyFont="1" applyFill="1" applyBorder="1" applyAlignment="1">
      <alignment horizontal="center" vertical="center"/>
    </xf>
    <xf numFmtId="0" fontId="12" fillId="4" borderId="21" xfId="12" applyFont="1" applyFill="1" applyBorder="1" applyAlignment="1">
      <alignment horizontal="center" vertical="center" wrapText="1"/>
    </xf>
  </cellXfs>
  <cellStyles count="13">
    <cellStyle name="Millares" xfId="1" builtinId="3"/>
    <cellStyle name="Millares 2 2 2" xfId="4" xr:uid="{00000000-0005-0000-0000-000001000000}"/>
    <cellStyle name="Millares 2 2 3" xfId="5" xr:uid="{00000000-0005-0000-0000-000002000000}"/>
    <cellStyle name="Moneda [0] 2" xfId="7" xr:uid="{00000000-0005-0000-0000-000003000000}"/>
    <cellStyle name="Moneda 10" xfId="9" xr:uid="{00000000-0005-0000-0000-000004000000}"/>
    <cellStyle name="Moneda 3 11" xfId="6" xr:uid="{00000000-0005-0000-0000-000005000000}"/>
    <cellStyle name="Moneda 3 4 2" xfId="8" xr:uid="{00000000-0005-0000-0000-000006000000}"/>
    <cellStyle name="Normal" xfId="0" builtinId="0"/>
    <cellStyle name="Normal 12 2" xfId="3" xr:uid="{00000000-0005-0000-0000-000008000000}"/>
    <cellStyle name="Normal 3 11 2" xfId="2" xr:uid="{00000000-0005-0000-0000-000009000000}"/>
    <cellStyle name="Normal 8 2" xfId="12" xr:uid="{00000000-0005-0000-0000-00000A000000}"/>
    <cellStyle name="Normal_ESTABLECIMIENTO Y MANTENIMIENTO" xfId="10" xr:uid="{00000000-0005-0000-0000-00000B000000}"/>
    <cellStyle name="Porcentaje"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9"/>
  <sheetViews>
    <sheetView tabSelected="1" zoomScale="80" zoomScaleNormal="80" workbookViewId="0">
      <selection activeCell="L80" sqref="L80"/>
    </sheetView>
  </sheetViews>
  <sheetFormatPr baseColWidth="10" defaultColWidth="11.42578125" defaultRowHeight="15" x14ac:dyDescent="0.25"/>
  <cols>
    <col min="2" max="2" width="6.5703125" bestFit="1" customWidth="1"/>
    <col min="3" max="3" width="6" customWidth="1"/>
    <col min="4" max="4" width="24" customWidth="1"/>
    <col min="5" max="5" width="14.28515625" bestFit="1" customWidth="1"/>
    <col min="6" max="6" width="13.85546875" bestFit="1" customWidth="1"/>
    <col min="7" max="7" width="14.42578125" customWidth="1"/>
    <col min="8" max="8" width="18" bestFit="1" customWidth="1"/>
    <col min="9" max="9" width="5.7109375" customWidth="1"/>
    <col min="10" max="10" width="3.85546875" customWidth="1"/>
    <col min="11" max="11" width="4.42578125" customWidth="1"/>
  </cols>
  <sheetData>
    <row r="1" spans="1:14" ht="16.5" x14ac:dyDescent="0.3">
      <c r="A1" s="1"/>
      <c r="B1" s="149" t="s">
        <v>0</v>
      </c>
      <c r="C1" s="150"/>
      <c r="D1" s="150"/>
      <c r="E1" s="150"/>
      <c r="F1" s="151"/>
      <c r="G1" s="2"/>
      <c r="H1" s="2"/>
      <c r="I1" s="3"/>
      <c r="J1" s="2"/>
      <c r="K1" s="4"/>
    </row>
    <row r="2" spans="1:14" ht="16.5" x14ac:dyDescent="0.3">
      <c r="A2" s="1"/>
      <c r="B2" s="5" t="s">
        <v>1</v>
      </c>
      <c r="C2" s="152" t="s">
        <v>2</v>
      </c>
      <c r="D2" s="153"/>
      <c r="E2" s="6" t="s">
        <v>3</v>
      </c>
      <c r="F2" s="7">
        <v>1</v>
      </c>
      <c r="G2" s="2"/>
      <c r="H2" s="2"/>
      <c r="I2" s="3"/>
      <c r="J2" s="2"/>
      <c r="K2" s="4"/>
    </row>
    <row r="3" spans="1:14" ht="16.5" x14ac:dyDescent="0.3">
      <c r="A3" s="1"/>
      <c r="B3" s="8"/>
      <c r="C3" s="8"/>
      <c r="D3" s="9"/>
      <c r="E3" s="9"/>
      <c r="F3" s="10"/>
      <c r="G3" s="2"/>
      <c r="H3" s="2"/>
      <c r="I3" s="3"/>
      <c r="J3" s="2"/>
      <c r="K3" s="4"/>
    </row>
    <row r="4" spans="1:14" ht="17.25" thickBot="1" x14ac:dyDescent="0.35">
      <c r="A4" s="1"/>
      <c r="B4" s="8"/>
      <c r="C4" s="11"/>
      <c r="D4" s="9"/>
      <c r="E4" s="9"/>
      <c r="F4" s="10"/>
      <c r="G4" s="2"/>
      <c r="H4" s="2"/>
      <c r="I4" s="3"/>
      <c r="J4" s="2"/>
      <c r="K4" s="4"/>
    </row>
    <row r="5" spans="1:14" ht="16.5" x14ac:dyDescent="0.3">
      <c r="A5" s="1"/>
      <c r="B5" s="8"/>
      <c r="C5" s="154" t="s">
        <v>4</v>
      </c>
      <c r="D5" s="155"/>
      <c r="E5" s="155"/>
      <c r="F5" s="155"/>
      <c r="G5" s="155"/>
      <c r="H5" s="156"/>
      <c r="I5" s="12"/>
      <c r="J5" s="2"/>
      <c r="K5" s="4"/>
    </row>
    <row r="6" spans="1:14" ht="22.5" customHeight="1" x14ac:dyDescent="0.3">
      <c r="A6" s="1"/>
      <c r="B6" s="8"/>
      <c r="C6" s="157" t="s">
        <v>5</v>
      </c>
      <c r="D6" s="158"/>
      <c r="E6" s="158"/>
      <c r="F6" s="158"/>
      <c r="G6" s="158"/>
      <c r="H6" s="159"/>
      <c r="I6" s="12"/>
      <c r="J6" s="2"/>
      <c r="K6" s="4"/>
    </row>
    <row r="7" spans="1:14" ht="16.5" x14ac:dyDescent="0.25">
      <c r="A7" s="1"/>
      <c r="B7" s="13"/>
      <c r="C7" s="157" t="s">
        <v>6</v>
      </c>
      <c r="D7" s="158"/>
      <c r="E7" s="158"/>
      <c r="F7" s="158"/>
      <c r="G7" s="158"/>
      <c r="H7" s="159"/>
      <c r="I7" s="14"/>
      <c r="J7" s="2"/>
      <c r="K7" s="4"/>
    </row>
    <row r="8" spans="1:14" ht="17.25" thickBot="1" x14ac:dyDescent="0.3">
      <c r="A8" s="1"/>
      <c r="B8" s="13"/>
      <c r="C8" s="157"/>
      <c r="D8" s="158"/>
      <c r="E8" s="158"/>
      <c r="F8" s="158"/>
      <c r="G8" s="158"/>
      <c r="H8" s="159"/>
      <c r="I8" s="14"/>
      <c r="J8" s="2"/>
      <c r="K8" s="4"/>
    </row>
    <row r="9" spans="1:14" ht="16.5" x14ac:dyDescent="0.25">
      <c r="A9" s="15"/>
      <c r="B9" s="102"/>
      <c r="C9" s="160" t="s">
        <v>7</v>
      </c>
      <c r="D9" s="162" t="s">
        <v>8</v>
      </c>
      <c r="E9" s="103" t="s">
        <v>9</v>
      </c>
      <c r="F9" s="103" t="s">
        <v>10</v>
      </c>
      <c r="G9" s="103" t="s">
        <v>11</v>
      </c>
      <c r="H9" s="104" t="s">
        <v>12</v>
      </c>
      <c r="I9" s="2"/>
      <c r="J9" s="2"/>
      <c r="K9" s="4"/>
    </row>
    <row r="10" spans="1:14" ht="16.5" x14ac:dyDescent="0.25">
      <c r="A10" s="15"/>
      <c r="B10" s="102"/>
      <c r="C10" s="161"/>
      <c r="D10" s="163"/>
      <c r="E10" s="63" t="s">
        <v>13</v>
      </c>
      <c r="F10" s="63" t="s">
        <v>14</v>
      </c>
      <c r="G10" s="63" t="s">
        <v>15</v>
      </c>
      <c r="H10" s="64" t="s">
        <v>16</v>
      </c>
      <c r="I10" s="2"/>
      <c r="J10" s="2"/>
      <c r="K10" s="4"/>
    </row>
    <row r="11" spans="1:14" ht="17.25" thickBot="1" x14ac:dyDescent="0.3">
      <c r="A11" s="15"/>
      <c r="B11" s="102"/>
      <c r="C11" s="65" t="s">
        <v>17</v>
      </c>
      <c r="D11" s="164"/>
      <c r="E11" s="66" t="s">
        <v>18</v>
      </c>
      <c r="F11" s="66" t="s">
        <v>19</v>
      </c>
      <c r="G11" s="66" t="s">
        <v>20</v>
      </c>
      <c r="H11" s="67" t="s">
        <v>21</v>
      </c>
      <c r="I11" s="2"/>
      <c r="J11" s="2"/>
      <c r="K11" s="4"/>
    </row>
    <row r="12" spans="1:14" ht="16.5" x14ac:dyDescent="0.25">
      <c r="A12" s="15"/>
      <c r="B12" s="16"/>
      <c r="C12" s="120" t="s">
        <v>22</v>
      </c>
      <c r="D12" s="121"/>
      <c r="E12" s="121"/>
      <c r="F12" s="121"/>
      <c r="G12" s="121"/>
      <c r="H12" s="122"/>
      <c r="I12" s="2"/>
      <c r="J12" s="2"/>
      <c r="K12" s="4"/>
    </row>
    <row r="13" spans="1:14" ht="16.5" x14ac:dyDescent="0.25">
      <c r="A13" s="15"/>
      <c r="B13" s="16"/>
      <c r="C13" s="129" t="s">
        <v>23</v>
      </c>
      <c r="D13" s="130"/>
      <c r="E13" s="130"/>
      <c r="F13" s="130"/>
      <c r="G13" s="130"/>
      <c r="H13" s="131"/>
      <c r="I13" s="2"/>
      <c r="J13" s="2"/>
      <c r="K13" s="4"/>
    </row>
    <row r="14" spans="1:14" ht="16.5" x14ac:dyDescent="0.25">
      <c r="A14" s="15"/>
      <c r="B14" s="16"/>
      <c r="C14" s="68">
        <v>1</v>
      </c>
      <c r="D14" s="69" t="s">
        <v>24</v>
      </c>
      <c r="E14" s="106">
        <v>10881592.975066667</v>
      </c>
      <c r="F14" s="70">
        <v>0</v>
      </c>
      <c r="G14" s="71">
        <v>3</v>
      </c>
      <c r="H14" s="108">
        <f>+C14*(E14+F14)*G14</f>
        <v>32644778.9252</v>
      </c>
      <c r="I14" s="2"/>
      <c r="J14" s="2"/>
      <c r="K14" s="4"/>
      <c r="N14" s="105"/>
    </row>
    <row r="15" spans="1:14" ht="16.5" x14ac:dyDescent="0.25">
      <c r="A15" s="15"/>
      <c r="B15" s="16"/>
      <c r="C15" s="68">
        <v>2</v>
      </c>
      <c r="D15" s="73" t="s">
        <v>25</v>
      </c>
      <c r="E15" s="106">
        <v>9501056</v>
      </c>
      <c r="F15" s="70">
        <v>0</v>
      </c>
      <c r="G15" s="71">
        <v>2</v>
      </c>
      <c r="H15" s="108">
        <f t="shared" ref="H15:H21" si="0">+C15*(E15+F15)*G15</f>
        <v>38004224</v>
      </c>
      <c r="I15" s="2"/>
      <c r="J15" s="2"/>
      <c r="K15" s="4"/>
      <c r="N15" s="105"/>
    </row>
    <row r="16" spans="1:14" ht="16.5" x14ac:dyDescent="0.25">
      <c r="A16" s="15"/>
      <c r="B16" s="16"/>
      <c r="C16" s="68">
        <v>1</v>
      </c>
      <c r="D16" s="69" t="s">
        <v>26</v>
      </c>
      <c r="E16" s="106">
        <v>9501056</v>
      </c>
      <c r="F16" s="70">
        <v>0</v>
      </c>
      <c r="G16" s="71">
        <v>1.5</v>
      </c>
      <c r="H16" s="108">
        <f t="shared" si="0"/>
        <v>14251584</v>
      </c>
      <c r="I16" s="2"/>
      <c r="J16" s="2"/>
      <c r="K16" s="4"/>
      <c r="N16" s="105"/>
    </row>
    <row r="17" spans="1:14" ht="16.5" x14ac:dyDescent="0.25">
      <c r="A17" s="15"/>
      <c r="B17" s="16"/>
      <c r="C17" s="68">
        <v>2</v>
      </c>
      <c r="D17" s="73" t="s">
        <v>27</v>
      </c>
      <c r="E17" s="106">
        <v>9501056</v>
      </c>
      <c r="F17" s="70">
        <v>0</v>
      </c>
      <c r="G17" s="71">
        <v>2</v>
      </c>
      <c r="H17" s="108">
        <f t="shared" si="0"/>
        <v>38004224</v>
      </c>
      <c r="I17" s="2"/>
      <c r="J17" s="2"/>
      <c r="K17" s="4"/>
      <c r="N17" s="105"/>
    </row>
    <row r="18" spans="1:14" ht="16.5" x14ac:dyDescent="0.25">
      <c r="A18" s="15"/>
      <c r="B18" s="16"/>
      <c r="C18" s="68">
        <v>1</v>
      </c>
      <c r="D18" s="73" t="s">
        <v>28</v>
      </c>
      <c r="E18" s="106">
        <v>5056759</v>
      </c>
      <c r="F18" s="70">
        <v>0</v>
      </c>
      <c r="G18" s="71">
        <v>1.5</v>
      </c>
      <c r="H18" s="108">
        <f t="shared" si="0"/>
        <v>7585138.5</v>
      </c>
      <c r="I18" s="2"/>
      <c r="J18" s="2"/>
      <c r="K18" s="4"/>
      <c r="N18" s="105"/>
    </row>
    <row r="19" spans="1:14" ht="16.5" x14ac:dyDescent="0.25">
      <c r="A19" s="15"/>
      <c r="B19" s="16"/>
      <c r="C19" s="68">
        <v>1</v>
      </c>
      <c r="D19" s="73" t="s">
        <v>29</v>
      </c>
      <c r="E19" s="106">
        <v>4957259</v>
      </c>
      <c r="F19" s="70">
        <v>0</v>
      </c>
      <c r="G19" s="71">
        <v>1.5</v>
      </c>
      <c r="H19" s="108">
        <f t="shared" si="0"/>
        <v>7435888.5</v>
      </c>
      <c r="I19" s="2"/>
      <c r="J19" s="2"/>
      <c r="K19" s="4"/>
      <c r="N19" s="105"/>
    </row>
    <row r="20" spans="1:14" ht="16.5" x14ac:dyDescent="0.25">
      <c r="A20" s="15"/>
      <c r="B20" s="16"/>
      <c r="C20" s="68">
        <v>1</v>
      </c>
      <c r="D20" s="73" t="s">
        <v>30</v>
      </c>
      <c r="E20" s="106">
        <v>4957259</v>
      </c>
      <c r="F20" s="70">
        <v>0</v>
      </c>
      <c r="G20" s="71">
        <v>2</v>
      </c>
      <c r="H20" s="108">
        <f t="shared" si="0"/>
        <v>9914518</v>
      </c>
      <c r="I20" s="2"/>
      <c r="J20" s="2"/>
      <c r="K20" s="4"/>
      <c r="N20" s="105"/>
    </row>
    <row r="21" spans="1:14" ht="16.5" x14ac:dyDescent="0.25">
      <c r="A21" s="15"/>
      <c r="B21" s="16"/>
      <c r="C21" s="68">
        <v>1</v>
      </c>
      <c r="D21" s="73" t="s">
        <v>31</v>
      </c>
      <c r="E21" s="106">
        <v>3990031</v>
      </c>
      <c r="F21" s="70">
        <v>0</v>
      </c>
      <c r="G21" s="71">
        <v>3</v>
      </c>
      <c r="H21" s="108">
        <f t="shared" si="0"/>
        <v>11970093</v>
      </c>
      <c r="I21" s="2"/>
      <c r="J21" s="2"/>
      <c r="K21" s="4"/>
      <c r="N21" s="105"/>
    </row>
    <row r="22" spans="1:14" ht="16.5" x14ac:dyDescent="0.25">
      <c r="A22" s="15"/>
      <c r="B22" s="16"/>
      <c r="C22" s="129" t="s">
        <v>32</v>
      </c>
      <c r="D22" s="130"/>
      <c r="E22" s="130"/>
      <c r="F22" s="130"/>
      <c r="G22" s="130"/>
      <c r="H22" s="131"/>
      <c r="I22" s="2"/>
      <c r="J22" s="2"/>
      <c r="K22" s="4"/>
    </row>
    <row r="23" spans="1:14" ht="16.5" x14ac:dyDescent="0.25">
      <c r="A23" s="15"/>
      <c r="B23" s="16"/>
      <c r="C23" s="68">
        <v>1</v>
      </c>
      <c r="D23" s="75" t="s">
        <v>33</v>
      </c>
      <c r="E23" s="107">
        <v>3990031</v>
      </c>
      <c r="F23" s="70">
        <v>0</v>
      </c>
      <c r="G23" s="71">
        <v>1.5</v>
      </c>
      <c r="H23" s="108">
        <f>+C23*(E23+F23)*G23</f>
        <v>5985046.5</v>
      </c>
      <c r="I23" s="2"/>
      <c r="J23" s="2"/>
      <c r="K23" s="4"/>
    </row>
    <row r="24" spans="1:14" ht="16.5" x14ac:dyDescent="0.25">
      <c r="A24" s="15"/>
      <c r="B24" s="16"/>
      <c r="C24" s="68">
        <v>1</v>
      </c>
      <c r="D24" s="76" t="s">
        <v>34</v>
      </c>
      <c r="E24" s="107">
        <v>2750423</v>
      </c>
      <c r="F24" s="70">
        <v>0</v>
      </c>
      <c r="G24" s="71">
        <v>0.5</v>
      </c>
      <c r="H24" s="108">
        <f t="shared" ref="H24:H25" si="1">+C24*(E24+F24)*G24</f>
        <v>1375211.5</v>
      </c>
      <c r="I24" s="2"/>
      <c r="J24" s="2"/>
      <c r="K24" s="4"/>
    </row>
    <row r="25" spans="1:14" ht="16.5" x14ac:dyDescent="0.25">
      <c r="A25" s="15"/>
      <c r="B25" s="16"/>
      <c r="C25" s="68">
        <v>2</v>
      </c>
      <c r="D25" s="69" t="s">
        <v>35</v>
      </c>
      <c r="E25" s="107">
        <v>2034095</v>
      </c>
      <c r="F25" s="70">
        <v>0</v>
      </c>
      <c r="G25" s="71">
        <v>0.5</v>
      </c>
      <c r="H25" s="108">
        <f t="shared" si="1"/>
        <v>2034095</v>
      </c>
      <c r="I25" s="2"/>
      <c r="J25" s="2"/>
      <c r="K25" s="4"/>
    </row>
    <row r="26" spans="1:14" ht="16.5" x14ac:dyDescent="0.25">
      <c r="A26" s="15"/>
      <c r="B26" s="16"/>
      <c r="C26" s="68"/>
      <c r="D26" s="76"/>
      <c r="E26" s="77"/>
      <c r="F26" s="70"/>
      <c r="G26" s="71"/>
      <c r="H26" s="78"/>
      <c r="I26" s="2"/>
      <c r="J26" s="2"/>
      <c r="K26" s="4"/>
    </row>
    <row r="27" spans="1:14" ht="16.5" x14ac:dyDescent="0.25">
      <c r="A27" s="15"/>
      <c r="B27" s="16"/>
      <c r="C27" s="129" t="s">
        <v>36</v>
      </c>
      <c r="D27" s="130"/>
      <c r="E27" s="130"/>
      <c r="F27" s="130"/>
      <c r="G27" s="130"/>
      <c r="H27" s="131"/>
      <c r="I27" s="2"/>
      <c r="J27" s="2"/>
      <c r="K27" s="4"/>
    </row>
    <row r="28" spans="1:14" ht="16.5" x14ac:dyDescent="0.25">
      <c r="A28" s="15"/>
      <c r="B28" s="16"/>
      <c r="C28" s="68">
        <v>1</v>
      </c>
      <c r="D28" s="76" t="s">
        <v>37</v>
      </c>
      <c r="E28" s="74">
        <v>2034095</v>
      </c>
      <c r="F28" s="70">
        <v>0</v>
      </c>
      <c r="G28" s="71">
        <v>3</v>
      </c>
      <c r="H28" s="72">
        <f>+C28*(E28+F28)*G28</f>
        <v>6102285</v>
      </c>
      <c r="I28" s="2"/>
      <c r="J28" s="2"/>
      <c r="K28" s="4"/>
    </row>
    <row r="29" spans="1:14" ht="16.5" x14ac:dyDescent="0.25">
      <c r="A29" s="15"/>
      <c r="B29" s="16"/>
      <c r="C29" s="68"/>
      <c r="D29" s="76"/>
      <c r="E29" s="74"/>
      <c r="F29" s="70"/>
      <c r="G29" s="71"/>
      <c r="H29" s="78"/>
      <c r="I29" s="2"/>
      <c r="J29" s="2"/>
      <c r="K29" s="4"/>
    </row>
    <row r="30" spans="1:14" ht="16.5" x14ac:dyDescent="0.25">
      <c r="A30" s="15"/>
      <c r="B30" s="16"/>
      <c r="C30" s="68"/>
      <c r="D30" s="69"/>
      <c r="E30" s="70"/>
      <c r="F30" s="70"/>
      <c r="G30" s="71"/>
      <c r="H30" s="78"/>
      <c r="I30" s="2"/>
      <c r="J30" s="2"/>
      <c r="K30" s="4"/>
    </row>
    <row r="31" spans="1:14" ht="16.5" x14ac:dyDescent="0.25">
      <c r="A31" s="15"/>
      <c r="B31" s="16"/>
      <c r="C31" s="68"/>
      <c r="D31" s="76"/>
      <c r="E31" s="77"/>
      <c r="F31" s="70"/>
      <c r="G31" s="71"/>
      <c r="H31" s="78"/>
      <c r="I31" s="2"/>
      <c r="J31" s="2"/>
      <c r="K31" s="4"/>
    </row>
    <row r="32" spans="1:14" ht="16.5" x14ac:dyDescent="0.25">
      <c r="A32" s="15"/>
      <c r="B32" s="16"/>
      <c r="C32" s="129" t="s">
        <v>38</v>
      </c>
      <c r="D32" s="130"/>
      <c r="E32" s="130"/>
      <c r="F32" s="130"/>
      <c r="G32" s="130"/>
      <c r="H32" s="131"/>
      <c r="I32" s="2"/>
      <c r="J32" s="2"/>
      <c r="K32" s="4"/>
    </row>
    <row r="33" spans="1:11" ht="16.5" x14ac:dyDescent="0.25">
      <c r="A33" s="15"/>
      <c r="B33" s="16"/>
      <c r="C33" s="68"/>
      <c r="D33" s="76"/>
      <c r="E33" s="74"/>
      <c r="F33" s="70"/>
      <c r="G33" s="71"/>
      <c r="H33" s="78"/>
      <c r="I33" s="2"/>
      <c r="J33" s="2"/>
      <c r="K33" s="4"/>
    </row>
    <row r="34" spans="1:11" ht="16.5" x14ac:dyDescent="0.25">
      <c r="A34" s="15"/>
      <c r="B34" s="16"/>
      <c r="C34" s="68"/>
      <c r="D34" s="76"/>
      <c r="E34" s="77"/>
      <c r="F34" s="70"/>
      <c r="G34" s="71"/>
      <c r="H34" s="78"/>
      <c r="I34" s="2"/>
      <c r="J34" s="2"/>
      <c r="K34" s="4"/>
    </row>
    <row r="35" spans="1:11" ht="16.5" x14ac:dyDescent="0.25">
      <c r="A35" s="15"/>
      <c r="B35" s="16"/>
      <c r="C35" s="68"/>
      <c r="D35" s="69"/>
      <c r="E35" s="70"/>
      <c r="F35" s="70"/>
      <c r="G35" s="71"/>
      <c r="H35" s="78"/>
      <c r="I35" s="2"/>
      <c r="J35" s="2"/>
      <c r="K35" s="4"/>
    </row>
    <row r="36" spans="1:11" ht="16.5" x14ac:dyDescent="0.25">
      <c r="A36" s="15"/>
      <c r="B36" s="16"/>
      <c r="C36" s="68"/>
      <c r="D36" s="76"/>
      <c r="E36" s="77"/>
      <c r="F36" s="70"/>
      <c r="G36" s="71"/>
      <c r="H36" s="78"/>
      <c r="I36" s="2"/>
      <c r="J36" s="2"/>
      <c r="K36" s="4"/>
    </row>
    <row r="37" spans="1:11" ht="16.5" x14ac:dyDescent="0.25">
      <c r="A37" s="15"/>
      <c r="B37" s="16"/>
      <c r="C37" s="129" t="s">
        <v>39</v>
      </c>
      <c r="D37" s="130"/>
      <c r="E37" s="130"/>
      <c r="F37" s="130"/>
      <c r="G37" s="130"/>
      <c r="H37" s="131"/>
      <c r="I37" s="2"/>
      <c r="J37" s="2"/>
      <c r="K37" s="4"/>
    </row>
    <row r="38" spans="1:11" ht="16.5" x14ac:dyDescent="0.25">
      <c r="A38" s="15"/>
      <c r="B38" s="16"/>
      <c r="C38" s="79"/>
      <c r="D38" s="80"/>
      <c r="E38" s="70"/>
      <c r="F38" s="70"/>
      <c r="G38" s="71"/>
      <c r="H38" s="81"/>
      <c r="I38" s="17"/>
      <c r="J38" s="2"/>
      <c r="K38" s="4"/>
    </row>
    <row r="39" spans="1:11" ht="16.5" x14ac:dyDescent="0.25">
      <c r="A39" s="15"/>
      <c r="B39" s="16"/>
      <c r="C39" s="68"/>
      <c r="D39" s="76"/>
      <c r="E39" s="77"/>
      <c r="F39" s="70"/>
      <c r="G39" s="71"/>
      <c r="H39" s="78"/>
      <c r="I39" s="2"/>
      <c r="J39" s="2"/>
      <c r="K39" s="4"/>
    </row>
    <row r="40" spans="1:11" ht="16.5" x14ac:dyDescent="0.25">
      <c r="A40" s="15"/>
      <c r="B40" s="16"/>
      <c r="C40" s="68"/>
      <c r="D40" s="69"/>
      <c r="E40" s="70"/>
      <c r="F40" s="70"/>
      <c r="G40" s="71"/>
      <c r="H40" s="78"/>
      <c r="I40" s="2"/>
      <c r="J40" s="2"/>
      <c r="K40" s="4"/>
    </row>
    <row r="41" spans="1:11" ht="16.5" x14ac:dyDescent="0.25">
      <c r="A41" s="15"/>
      <c r="B41" s="16"/>
      <c r="C41" s="68"/>
      <c r="D41" s="76"/>
      <c r="E41" s="77"/>
      <c r="F41" s="70"/>
      <c r="G41" s="71"/>
      <c r="H41" s="78"/>
      <c r="I41" s="2"/>
      <c r="J41" s="2"/>
      <c r="K41" s="4"/>
    </row>
    <row r="42" spans="1:11" ht="16.5" x14ac:dyDescent="0.25">
      <c r="A42" s="15"/>
      <c r="B42" s="16"/>
      <c r="C42" s="126" t="s">
        <v>40</v>
      </c>
      <c r="D42" s="127"/>
      <c r="E42" s="127"/>
      <c r="F42" s="127"/>
      <c r="G42" s="128"/>
      <c r="H42" s="109">
        <f>SUM(H14:H41)</f>
        <v>175307086.92519999</v>
      </c>
      <c r="I42" s="18"/>
      <c r="J42" s="2"/>
      <c r="K42" s="4"/>
    </row>
    <row r="43" spans="1:11" ht="16.5" x14ac:dyDescent="0.25">
      <c r="A43" s="15"/>
      <c r="B43" s="16"/>
      <c r="C43" s="126" t="s">
        <v>41</v>
      </c>
      <c r="D43" s="127"/>
      <c r="E43" s="127"/>
      <c r="F43" s="127"/>
      <c r="G43" s="128"/>
      <c r="H43" s="101">
        <v>2</v>
      </c>
      <c r="I43" s="135" t="s">
        <v>42</v>
      </c>
      <c r="J43" s="136"/>
      <c r="K43" s="137"/>
    </row>
    <row r="44" spans="1:11" ht="17.25" thickBot="1" x14ac:dyDescent="0.3">
      <c r="A44" s="15"/>
      <c r="B44" s="16"/>
      <c r="C44" s="138" t="s">
        <v>43</v>
      </c>
      <c r="D44" s="139"/>
      <c r="E44" s="139"/>
      <c r="F44" s="139"/>
      <c r="G44" s="140"/>
      <c r="H44" s="110">
        <f>+H42*H43</f>
        <v>350614173.85039997</v>
      </c>
      <c r="I44" s="2"/>
      <c r="J44" s="2"/>
      <c r="K44" s="4"/>
    </row>
    <row r="45" spans="1:11" ht="16.5" x14ac:dyDescent="0.25">
      <c r="A45" s="15"/>
      <c r="B45" s="16"/>
      <c r="C45" s="141" t="s">
        <v>7</v>
      </c>
      <c r="D45" s="143" t="s">
        <v>44</v>
      </c>
      <c r="E45" s="145" t="s">
        <v>45</v>
      </c>
      <c r="F45" s="82" t="s">
        <v>46</v>
      </c>
      <c r="G45" s="147" t="s">
        <v>47</v>
      </c>
      <c r="H45" s="83" t="s">
        <v>12</v>
      </c>
      <c r="I45" s="2"/>
      <c r="J45" s="2"/>
      <c r="K45" s="4"/>
    </row>
    <row r="46" spans="1:11" ht="16.5" x14ac:dyDescent="0.25">
      <c r="A46" s="15"/>
      <c r="B46" s="16"/>
      <c r="C46" s="142"/>
      <c r="D46" s="143"/>
      <c r="E46" s="145"/>
      <c r="F46" s="84" t="s">
        <v>48</v>
      </c>
      <c r="G46" s="148"/>
      <c r="H46" s="85" t="s">
        <v>16</v>
      </c>
      <c r="I46" s="2"/>
      <c r="J46" s="2"/>
      <c r="K46" s="4"/>
    </row>
    <row r="47" spans="1:11" ht="17.25" thickBot="1" x14ac:dyDescent="0.3">
      <c r="A47" s="15"/>
      <c r="B47" s="16"/>
      <c r="C47" s="86" t="s">
        <v>49</v>
      </c>
      <c r="D47" s="144"/>
      <c r="E47" s="146"/>
      <c r="F47" s="87" t="s">
        <v>50</v>
      </c>
      <c r="G47" s="87" t="s">
        <v>51</v>
      </c>
      <c r="H47" s="88" t="s">
        <v>52</v>
      </c>
      <c r="I47" s="2"/>
      <c r="J47" s="2"/>
      <c r="K47" s="4"/>
    </row>
    <row r="48" spans="1:11" ht="16.5" x14ac:dyDescent="0.25">
      <c r="A48" s="15"/>
      <c r="B48" s="16"/>
      <c r="C48" s="120" t="s">
        <v>53</v>
      </c>
      <c r="D48" s="121"/>
      <c r="E48" s="121"/>
      <c r="F48" s="121"/>
      <c r="G48" s="121"/>
      <c r="H48" s="122"/>
      <c r="I48" s="2"/>
      <c r="J48" s="2"/>
      <c r="K48" s="4"/>
    </row>
    <row r="49" spans="1:11" ht="16.5" x14ac:dyDescent="0.25">
      <c r="A49" s="15"/>
      <c r="B49" s="16"/>
      <c r="C49" s="129" t="s">
        <v>54</v>
      </c>
      <c r="D49" s="130"/>
      <c r="E49" s="130"/>
      <c r="F49" s="130"/>
      <c r="G49" s="130"/>
      <c r="H49" s="131"/>
      <c r="I49" s="2"/>
      <c r="J49" s="2"/>
      <c r="K49" s="4"/>
    </row>
    <row r="50" spans="1:11" ht="16.5" x14ac:dyDescent="0.25">
      <c r="A50" s="15"/>
      <c r="B50" s="16"/>
      <c r="C50" s="68"/>
      <c r="D50" s="80"/>
      <c r="E50" s="89"/>
      <c r="F50" s="90"/>
      <c r="G50" s="91"/>
      <c r="H50" s="78"/>
      <c r="I50" s="2"/>
      <c r="J50" s="19"/>
      <c r="K50" s="4"/>
    </row>
    <row r="51" spans="1:11" ht="16.5" x14ac:dyDescent="0.25">
      <c r="A51" s="15"/>
      <c r="B51" s="16"/>
      <c r="C51" s="68"/>
      <c r="D51" s="80"/>
      <c r="E51" s="89"/>
      <c r="F51" s="77"/>
      <c r="G51" s="91"/>
      <c r="H51" s="78"/>
      <c r="I51" s="2"/>
      <c r="J51" s="19"/>
      <c r="K51" s="4"/>
    </row>
    <row r="52" spans="1:11" ht="16.5" x14ac:dyDescent="0.25">
      <c r="A52" s="15"/>
      <c r="B52" s="16"/>
      <c r="C52" s="68"/>
      <c r="D52" s="80"/>
      <c r="E52" s="89"/>
      <c r="F52" s="77"/>
      <c r="G52" s="91"/>
      <c r="H52" s="78"/>
      <c r="I52" s="2"/>
      <c r="J52" s="19"/>
      <c r="K52" s="4"/>
    </row>
    <row r="53" spans="1:11" ht="16.5" x14ac:dyDescent="0.25">
      <c r="A53" s="15"/>
      <c r="B53" s="16"/>
      <c r="C53" s="68"/>
      <c r="D53" s="80"/>
      <c r="E53" s="89"/>
      <c r="F53" s="77"/>
      <c r="G53" s="91"/>
      <c r="H53" s="78"/>
      <c r="I53" s="2"/>
      <c r="J53" s="19"/>
      <c r="K53" s="4"/>
    </row>
    <row r="54" spans="1:11" ht="16.5" x14ac:dyDescent="0.25">
      <c r="A54" s="15"/>
      <c r="B54" s="16"/>
      <c r="C54" s="129" t="s">
        <v>55</v>
      </c>
      <c r="D54" s="130"/>
      <c r="E54" s="130"/>
      <c r="F54" s="130"/>
      <c r="G54" s="130"/>
      <c r="H54" s="131"/>
      <c r="I54" s="2"/>
      <c r="J54" s="2"/>
      <c r="K54" s="4"/>
    </row>
    <row r="55" spans="1:11" ht="16.5" x14ac:dyDescent="0.25">
      <c r="A55" s="15"/>
      <c r="B55" s="16"/>
      <c r="C55" s="68">
        <v>1</v>
      </c>
      <c r="D55" s="92" t="s">
        <v>56</v>
      </c>
      <c r="E55" s="89" t="s">
        <v>57</v>
      </c>
      <c r="F55" s="111">
        <v>5630190</v>
      </c>
      <c r="G55" s="91">
        <v>1.5</v>
      </c>
      <c r="H55" s="108">
        <f>C55*F55*G55</f>
        <v>8445285</v>
      </c>
      <c r="I55" s="2"/>
      <c r="J55" s="2"/>
      <c r="K55" s="4"/>
    </row>
    <row r="56" spans="1:11" ht="16.5" x14ac:dyDescent="0.25">
      <c r="A56" s="15"/>
      <c r="B56" s="16"/>
      <c r="C56" s="68">
        <v>1</v>
      </c>
      <c r="D56" s="80" t="s">
        <v>58</v>
      </c>
      <c r="E56" s="89" t="s">
        <v>57</v>
      </c>
      <c r="F56" s="111">
        <v>2500000</v>
      </c>
      <c r="G56" s="91">
        <v>0.5</v>
      </c>
      <c r="H56" s="108">
        <f t="shared" ref="H56:H58" si="2">C56*F56*G56</f>
        <v>1250000</v>
      </c>
      <c r="I56" s="2"/>
      <c r="J56" s="19"/>
      <c r="K56" s="4"/>
    </row>
    <row r="57" spans="1:11" ht="16.5" x14ac:dyDescent="0.25">
      <c r="A57" s="15"/>
      <c r="B57" s="16"/>
      <c r="C57" s="68">
        <v>9</v>
      </c>
      <c r="D57" s="80" t="s">
        <v>59</v>
      </c>
      <c r="E57" s="89" t="s">
        <v>57</v>
      </c>
      <c r="F57" s="111">
        <v>300000</v>
      </c>
      <c r="G57" s="91">
        <v>3</v>
      </c>
      <c r="H57" s="108">
        <f t="shared" si="2"/>
        <v>8100000</v>
      </c>
      <c r="I57" s="2"/>
      <c r="J57" s="19"/>
      <c r="K57" s="4"/>
    </row>
    <row r="58" spans="1:11" ht="25.5" x14ac:dyDescent="0.25">
      <c r="A58" s="15"/>
      <c r="B58" s="16"/>
      <c r="C58" s="68">
        <v>1</v>
      </c>
      <c r="D58" s="80" t="s">
        <v>60</v>
      </c>
      <c r="E58" s="89" t="s">
        <v>57</v>
      </c>
      <c r="F58" s="111">
        <v>2500000</v>
      </c>
      <c r="G58" s="91">
        <v>0.5</v>
      </c>
      <c r="H58" s="108">
        <f t="shared" si="2"/>
        <v>1250000</v>
      </c>
      <c r="I58" s="2"/>
      <c r="J58" s="19"/>
      <c r="K58" s="4"/>
    </row>
    <row r="59" spans="1:11" ht="16.5" x14ac:dyDescent="0.25">
      <c r="A59" s="15"/>
      <c r="B59" s="16"/>
      <c r="C59" s="68"/>
      <c r="D59" s="80"/>
      <c r="E59" s="89"/>
      <c r="F59" s="77"/>
      <c r="G59" s="91"/>
      <c r="H59" s="78"/>
      <c r="I59" s="2"/>
      <c r="J59" s="19"/>
      <c r="K59" s="4"/>
    </row>
    <row r="60" spans="1:11" ht="16.5" x14ac:dyDescent="0.25">
      <c r="A60" s="15"/>
      <c r="B60" s="16"/>
      <c r="C60" s="129" t="s">
        <v>61</v>
      </c>
      <c r="D60" s="130"/>
      <c r="E60" s="130"/>
      <c r="F60" s="130"/>
      <c r="G60" s="130"/>
      <c r="H60" s="131"/>
      <c r="I60" s="2"/>
      <c r="J60" s="2"/>
      <c r="K60" s="4"/>
    </row>
    <row r="61" spans="1:11" ht="16.5" customHeight="1" x14ac:dyDescent="0.25">
      <c r="A61" s="15"/>
      <c r="B61" s="16"/>
      <c r="C61" s="132" t="s">
        <v>62</v>
      </c>
      <c r="D61" s="133"/>
      <c r="E61" s="133"/>
      <c r="F61" s="133"/>
      <c r="G61" s="133"/>
      <c r="H61" s="134"/>
      <c r="I61" s="2"/>
      <c r="J61" s="2"/>
      <c r="K61" s="4"/>
    </row>
    <row r="62" spans="1:11" ht="63.75" x14ac:dyDescent="0.25">
      <c r="A62" s="15"/>
      <c r="B62" s="16"/>
      <c r="C62" s="68">
        <v>42</v>
      </c>
      <c r="D62" s="93" t="s">
        <v>63</v>
      </c>
      <c r="E62" s="94" t="s">
        <v>64</v>
      </c>
      <c r="F62" s="112">
        <v>193000</v>
      </c>
      <c r="G62" s="71">
        <v>1</v>
      </c>
      <c r="H62" s="108">
        <f>+F62*C62</f>
        <v>8106000</v>
      </c>
      <c r="I62" s="2"/>
      <c r="J62" s="2"/>
      <c r="K62" s="4"/>
    </row>
    <row r="63" spans="1:11" ht="63.75" x14ac:dyDescent="0.25">
      <c r="A63" s="15"/>
      <c r="B63" s="16"/>
      <c r="C63" s="68">
        <v>98</v>
      </c>
      <c r="D63" s="93" t="s">
        <v>65</v>
      </c>
      <c r="E63" s="94" t="s">
        <v>64</v>
      </c>
      <c r="F63" s="112">
        <v>391000</v>
      </c>
      <c r="G63" s="71">
        <v>1</v>
      </c>
      <c r="H63" s="108">
        <f t="shared" ref="H63:H66" si="3">+F63*C63</f>
        <v>38318000</v>
      </c>
      <c r="I63" s="2"/>
      <c r="J63" s="2"/>
      <c r="K63" s="4"/>
    </row>
    <row r="64" spans="1:11" ht="76.5" x14ac:dyDescent="0.25">
      <c r="A64" s="15"/>
      <c r="B64" s="16"/>
      <c r="C64" s="68">
        <v>210</v>
      </c>
      <c r="D64" s="93" t="s">
        <v>66</v>
      </c>
      <c r="E64" s="94" t="s">
        <v>64</v>
      </c>
      <c r="F64" s="112">
        <v>62000</v>
      </c>
      <c r="G64" s="71">
        <v>1</v>
      </c>
      <c r="H64" s="108">
        <f t="shared" si="3"/>
        <v>13020000</v>
      </c>
      <c r="I64" s="2"/>
      <c r="J64" s="2"/>
      <c r="K64" s="4"/>
    </row>
    <row r="65" spans="1:11" ht="51" x14ac:dyDescent="0.25">
      <c r="A65" s="15"/>
      <c r="B65" s="16"/>
      <c r="C65" s="68">
        <v>19</v>
      </c>
      <c r="D65" s="93" t="s">
        <v>67</v>
      </c>
      <c r="E65" s="94" t="s">
        <v>68</v>
      </c>
      <c r="F65" s="112">
        <v>2313000</v>
      </c>
      <c r="G65" s="71">
        <v>1</v>
      </c>
      <c r="H65" s="108">
        <f t="shared" si="3"/>
        <v>43947000</v>
      </c>
      <c r="I65" s="2"/>
      <c r="J65" s="2"/>
      <c r="K65" s="4"/>
    </row>
    <row r="66" spans="1:11" ht="25.5" x14ac:dyDescent="0.25">
      <c r="A66" s="15"/>
      <c r="B66" s="16"/>
      <c r="C66" s="68">
        <v>8</v>
      </c>
      <c r="D66" s="93" t="s">
        <v>69</v>
      </c>
      <c r="E66" s="94" t="s">
        <v>68</v>
      </c>
      <c r="F66" s="113">
        <v>2313000</v>
      </c>
      <c r="G66" s="71">
        <v>1</v>
      </c>
      <c r="H66" s="108">
        <f t="shared" si="3"/>
        <v>18504000</v>
      </c>
      <c r="I66" s="2"/>
      <c r="J66" s="2"/>
      <c r="K66" s="4"/>
    </row>
    <row r="67" spans="1:11" ht="16.5" customHeight="1" x14ac:dyDescent="0.25">
      <c r="A67" s="15"/>
      <c r="B67" s="16"/>
      <c r="C67" s="132" t="s">
        <v>70</v>
      </c>
      <c r="D67" s="133"/>
      <c r="E67" s="133"/>
      <c r="F67" s="133"/>
      <c r="G67" s="133"/>
      <c r="H67" s="134"/>
      <c r="I67" s="2"/>
      <c r="J67" s="2"/>
      <c r="K67" s="4"/>
    </row>
    <row r="68" spans="1:11" ht="16.5" x14ac:dyDescent="0.25">
      <c r="A68" s="15"/>
      <c r="B68" s="16"/>
      <c r="C68" s="68">
        <v>100</v>
      </c>
      <c r="D68" s="93" t="s">
        <v>71</v>
      </c>
      <c r="E68" s="94" t="s">
        <v>68</v>
      </c>
      <c r="F68" s="107">
        <v>11000</v>
      </c>
      <c r="G68" s="71">
        <v>1</v>
      </c>
      <c r="H68" s="108">
        <f>+F68*C68</f>
        <v>1100000</v>
      </c>
      <c r="I68" s="2"/>
      <c r="J68" s="2"/>
      <c r="K68" s="4"/>
    </row>
    <row r="69" spans="1:11" ht="16.5" x14ac:dyDescent="0.25">
      <c r="A69" s="15"/>
      <c r="B69" s="16"/>
      <c r="C69" s="68">
        <v>100</v>
      </c>
      <c r="D69" s="93" t="s">
        <v>72</v>
      </c>
      <c r="E69" s="94" t="s">
        <v>68</v>
      </c>
      <c r="F69" s="107">
        <v>45000</v>
      </c>
      <c r="G69" s="71">
        <v>1</v>
      </c>
      <c r="H69" s="108">
        <f t="shared" ref="H69:H79" si="4">+F69*C69</f>
        <v>4500000</v>
      </c>
      <c r="I69" s="2"/>
      <c r="J69" s="2"/>
      <c r="K69" s="4"/>
    </row>
    <row r="70" spans="1:11" ht="25.5" x14ac:dyDescent="0.25">
      <c r="A70" s="15"/>
      <c r="B70" s="16"/>
      <c r="C70" s="68">
        <v>100</v>
      </c>
      <c r="D70" s="93" t="s">
        <v>73</v>
      </c>
      <c r="E70" s="94" t="s">
        <v>68</v>
      </c>
      <c r="F70" s="107">
        <v>43000</v>
      </c>
      <c r="G70" s="71">
        <v>1</v>
      </c>
      <c r="H70" s="108">
        <f t="shared" si="4"/>
        <v>4300000</v>
      </c>
      <c r="I70" s="2"/>
      <c r="J70" s="2"/>
      <c r="K70" s="4"/>
    </row>
    <row r="71" spans="1:11" ht="16.5" x14ac:dyDescent="0.25">
      <c r="A71" s="15"/>
      <c r="B71" s="16"/>
      <c r="C71" s="68">
        <v>70</v>
      </c>
      <c r="D71" s="93" t="s">
        <v>74</v>
      </c>
      <c r="E71" s="94" t="s">
        <v>68</v>
      </c>
      <c r="F71" s="107">
        <v>23000</v>
      </c>
      <c r="G71" s="71">
        <v>1</v>
      </c>
      <c r="H71" s="108">
        <f t="shared" si="4"/>
        <v>1610000</v>
      </c>
      <c r="I71" s="2"/>
      <c r="J71" s="2"/>
      <c r="K71" s="4"/>
    </row>
    <row r="72" spans="1:11" ht="38.25" x14ac:dyDescent="0.25">
      <c r="A72" s="15"/>
      <c r="B72" s="16"/>
      <c r="C72" s="68">
        <v>70</v>
      </c>
      <c r="D72" s="93" t="s">
        <v>75</v>
      </c>
      <c r="E72" s="94" t="s">
        <v>68</v>
      </c>
      <c r="F72" s="107">
        <v>59000</v>
      </c>
      <c r="G72" s="71">
        <v>1</v>
      </c>
      <c r="H72" s="108">
        <f t="shared" si="4"/>
        <v>4130000</v>
      </c>
      <c r="I72" s="2"/>
      <c r="J72" s="2"/>
      <c r="K72" s="4"/>
    </row>
    <row r="73" spans="1:11" ht="25.5" x14ac:dyDescent="0.25">
      <c r="A73" s="15"/>
      <c r="B73" s="16"/>
      <c r="C73" s="68">
        <v>30</v>
      </c>
      <c r="D73" s="93" t="s">
        <v>76</v>
      </c>
      <c r="E73" s="94" t="s">
        <v>68</v>
      </c>
      <c r="F73" s="107">
        <v>385000</v>
      </c>
      <c r="G73" s="71">
        <v>1</v>
      </c>
      <c r="H73" s="108">
        <f t="shared" si="4"/>
        <v>11550000</v>
      </c>
      <c r="I73" s="2"/>
      <c r="J73" s="2"/>
      <c r="K73" s="4"/>
    </row>
    <row r="74" spans="1:11" ht="51" x14ac:dyDescent="0.25">
      <c r="A74" s="15"/>
      <c r="B74" s="16"/>
      <c r="C74" s="68">
        <v>6</v>
      </c>
      <c r="D74" s="93" t="s">
        <v>77</v>
      </c>
      <c r="E74" s="94" t="s">
        <v>68</v>
      </c>
      <c r="F74" s="107">
        <v>468000</v>
      </c>
      <c r="G74" s="71">
        <v>1</v>
      </c>
      <c r="H74" s="108">
        <f t="shared" si="4"/>
        <v>2808000</v>
      </c>
      <c r="I74" s="2"/>
      <c r="J74" s="2"/>
      <c r="K74" s="4"/>
    </row>
    <row r="75" spans="1:11" ht="25.5" x14ac:dyDescent="0.25">
      <c r="A75" s="15"/>
      <c r="B75" s="16"/>
      <c r="C75" s="68">
        <v>8</v>
      </c>
      <c r="D75" s="93" t="s">
        <v>78</v>
      </c>
      <c r="E75" s="94" t="s">
        <v>68</v>
      </c>
      <c r="F75" s="107">
        <v>195000</v>
      </c>
      <c r="G75" s="71">
        <v>1</v>
      </c>
      <c r="H75" s="108">
        <f t="shared" si="4"/>
        <v>1560000</v>
      </c>
      <c r="I75" s="2"/>
      <c r="J75" s="2"/>
      <c r="K75" s="4"/>
    </row>
    <row r="76" spans="1:11" ht="16.5" x14ac:dyDescent="0.25">
      <c r="A76" s="15"/>
      <c r="B76" s="16"/>
      <c r="C76" s="68">
        <v>10</v>
      </c>
      <c r="D76" s="93" t="s">
        <v>79</v>
      </c>
      <c r="E76" s="94" t="s">
        <v>68</v>
      </c>
      <c r="F76" s="107">
        <v>50000</v>
      </c>
      <c r="G76" s="71">
        <v>1</v>
      </c>
      <c r="H76" s="108">
        <f t="shared" si="4"/>
        <v>500000</v>
      </c>
      <c r="I76" s="2"/>
      <c r="J76" s="2"/>
      <c r="K76" s="4"/>
    </row>
    <row r="77" spans="1:11" ht="16.5" x14ac:dyDescent="0.25">
      <c r="A77" s="15"/>
      <c r="B77" s="16"/>
      <c r="C77" s="68">
        <v>2</v>
      </c>
      <c r="D77" s="93" t="s">
        <v>80</v>
      </c>
      <c r="E77" s="94" t="s">
        <v>68</v>
      </c>
      <c r="F77" s="107">
        <v>1800000</v>
      </c>
      <c r="G77" s="71">
        <v>1</v>
      </c>
      <c r="H77" s="108">
        <f t="shared" si="4"/>
        <v>3600000</v>
      </c>
      <c r="I77" s="2"/>
      <c r="J77" s="2"/>
      <c r="K77" s="4"/>
    </row>
    <row r="78" spans="1:11" ht="16.5" x14ac:dyDescent="0.25">
      <c r="A78" s="15"/>
      <c r="B78" s="16"/>
      <c r="C78" s="68">
        <v>3</v>
      </c>
      <c r="D78" s="93" t="s">
        <v>81</v>
      </c>
      <c r="E78" s="94" t="s">
        <v>68</v>
      </c>
      <c r="F78" s="107">
        <v>1000000</v>
      </c>
      <c r="G78" s="71">
        <v>1</v>
      </c>
      <c r="H78" s="108">
        <f t="shared" si="4"/>
        <v>3000000</v>
      </c>
      <c r="I78" s="2"/>
      <c r="J78" s="2"/>
      <c r="K78" s="4"/>
    </row>
    <row r="79" spans="1:11" ht="17.25" thickBot="1" x14ac:dyDescent="0.3">
      <c r="A79" s="15"/>
      <c r="B79" s="16"/>
      <c r="C79" s="68">
        <v>105</v>
      </c>
      <c r="D79" s="93" t="s">
        <v>82</v>
      </c>
      <c r="E79" s="94" t="s">
        <v>68</v>
      </c>
      <c r="F79" s="107">
        <v>8500</v>
      </c>
      <c r="G79" s="71">
        <v>1</v>
      </c>
      <c r="H79" s="108">
        <f t="shared" si="4"/>
        <v>892500</v>
      </c>
      <c r="I79" s="2"/>
      <c r="J79" s="2"/>
      <c r="K79" s="4"/>
    </row>
    <row r="80" spans="1:11" ht="16.5" x14ac:dyDescent="0.25">
      <c r="A80" s="15"/>
      <c r="B80" s="16"/>
      <c r="C80" s="123" t="s">
        <v>83</v>
      </c>
      <c r="D80" s="124"/>
      <c r="E80" s="124"/>
      <c r="F80" s="124"/>
      <c r="G80" s="125"/>
      <c r="H80" s="114">
        <f>SUM(H55:H79)</f>
        <v>180490785</v>
      </c>
      <c r="I80" s="20"/>
      <c r="J80" s="2"/>
      <c r="K80" s="4"/>
    </row>
    <row r="81" spans="1:11" ht="16.5" x14ac:dyDescent="0.25">
      <c r="A81" s="15"/>
      <c r="B81" s="16"/>
      <c r="C81" s="126" t="s">
        <v>84</v>
      </c>
      <c r="D81" s="127"/>
      <c r="E81" s="127"/>
      <c r="F81" s="127"/>
      <c r="G81" s="128"/>
      <c r="H81" s="115">
        <f>ROUND(H80+H44,0)</f>
        <v>531104959</v>
      </c>
      <c r="I81" s="21"/>
      <c r="J81" s="22"/>
      <c r="K81" s="4"/>
    </row>
    <row r="82" spans="1:11" ht="16.5" x14ac:dyDescent="0.25">
      <c r="A82" s="15"/>
      <c r="B82" s="16"/>
      <c r="C82" s="126" t="s">
        <v>85</v>
      </c>
      <c r="D82" s="127"/>
      <c r="E82" s="127"/>
      <c r="F82" s="127"/>
      <c r="G82" s="128"/>
      <c r="H82" s="116"/>
      <c r="I82" s="17"/>
      <c r="J82" s="22"/>
      <c r="K82" s="4"/>
    </row>
    <row r="83" spans="1:11" ht="16.5" x14ac:dyDescent="0.25">
      <c r="A83" s="15"/>
      <c r="B83" s="16"/>
      <c r="C83" s="126" t="s">
        <v>86</v>
      </c>
      <c r="D83" s="127"/>
      <c r="E83" s="127"/>
      <c r="F83" s="127"/>
      <c r="G83" s="128"/>
      <c r="H83" s="115">
        <f>SUM(H81:H82)</f>
        <v>531104959</v>
      </c>
      <c r="I83" s="21"/>
      <c r="J83" s="22"/>
      <c r="K83" s="4"/>
    </row>
    <row r="84" spans="1:11" ht="16.5" x14ac:dyDescent="0.25">
      <c r="A84" s="15"/>
      <c r="B84" s="16"/>
      <c r="C84" s="126" t="s">
        <v>87</v>
      </c>
      <c r="D84" s="127"/>
      <c r="E84" s="127"/>
      <c r="F84" s="127"/>
      <c r="G84" s="128"/>
      <c r="H84" s="117">
        <f>ROUND(H83*19%,0)</f>
        <v>100909942</v>
      </c>
      <c r="I84" s="19"/>
      <c r="J84" s="2"/>
      <c r="K84" s="4"/>
    </row>
    <row r="85" spans="1:11" ht="17.25" thickBot="1" x14ac:dyDescent="0.3">
      <c r="A85" s="15"/>
      <c r="B85" s="16"/>
      <c r="C85" s="138" t="s">
        <v>88</v>
      </c>
      <c r="D85" s="139"/>
      <c r="E85" s="139"/>
      <c r="F85" s="139"/>
      <c r="G85" s="140"/>
      <c r="H85" s="117">
        <f>+H84+H83</f>
        <v>632014901</v>
      </c>
      <c r="I85" s="23"/>
      <c r="J85" s="19"/>
      <c r="K85" s="4"/>
    </row>
    <row r="86" spans="1:11" ht="16.5" x14ac:dyDescent="0.25">
      <c r="A86" s="1"/>
      <c r="B86" s="16"/>
      <c r="C86" s="95"/>
      <c r="D86" s="96"/>
      <c r="E86" s="96"/>
      <c r="F86" s="96"/>
      <c r="G86" s="96"/>
      <c r="H86" s="97"/>
      <c r="I86" s="2"/>
      <c r="J86" s="2"/>
      <c r="K86" s="4"/>
    </row>
    <row r="87" spans="1:11" ht="17.25" thickBot="1" x14ac:dyDescent="0.3">
      <c r="A87" s="1"/>
      <c r="B87" s="8"/>
      <c r="C87" s="118"/>
      <c r="D87" s="119"/>
      <c r="E87" s="119"/>
      <c r="F87" s="98"/>
      <c r="G87" s="99"/>
      <c r="H87" s="100"/>
      <c r="I87" s="2"/>
      <c r="J87" s="2"/>
      <c r="K87" s="4"/>
    </row>
    <row r="88" spans="1:11" ht="16.5" x14ac:dyDescent="0.25">
      <c r="A88" s="1"/>
      <c r="B88" s="8"/>
      <c r="C88" s="8"/>
      <c r="D88" s="8"/>
      <c r="E88" s="8"/>
      <c r="F88" s="8"/>
      <c r="G88" s="8"/>
      <c r="H88" s="8"/>
      <c r="I88" s="2"/>
      <c r="J88" s="8"/>
      <c r="K88" s="13"/>
    </row>
    <row r="89" spans="1:11" ht="16.5" x14ac:dyDescent="0.25">
      <c r="A89" s="1"/>
      <c r="B89" s="8"/>
      <c r="C89" s="8"/>
      <c r="D89" s="8"/>
      <c r="E89" s="8"/>
      <c r="F89" s="8"/>
      <c r="G89" s="8"/>
      <c r="H89" s="8"/>
      <c r="I89" s="2"/>
      <c r="J89" s="8"/>
      <c r="K89" s="13"/>
    </row>
  </sheetData>
  <mergeCells count="34">
    <mergeCell ref="C9:C10"/>
    <mergeCell ref="D9:D11"/>
    <mergeCell ref="C12:H12"/>
    <mergeCell ref="C42:G42"/>
    <mergeCell ref="C43:G43"/>
    <mergeCell ref="C22:H22"/>
    <mergeCell ref="C13:H13"/>
    <mergeCell ref="C27:H27"/>
    <mergeCell ref="C32:H32"/>
    <mergeCell ref="C37:H37"/>
    <mergeCell ref="B1:F1"/>
    <mergeCell ref="C2:D2"/>
    <mergeCell ref="C5:H5"/>
    <mergeCell ref="C6:H6"/>
    <mergeCell ref="C7:H8"/>
    <mergeCell ref="I43:K43"/>
    <mergeCell ref="C44:G44"/>
    <mergeCell ref="C83:G83"/>
    <mergeCell ref="C84:G84"/>
    <mergeCell ref="C85:G85"/>
    <mergeCell ref="C45:C46"/>
    <mergeCell ref="D45:D47"/>
    <mergeCell ref="E45:E47"/>
    <mergeCell ref="G45:G46"/>
    <mergeCell ref="C87:E87"/>
    <mergeCell ref="C48:H48"/>
    <mergeCell ref="C80:G80"/>
    <mergeCell ref="C81:G81"/>
    <mergeCell ref="C82:G82"/>
    <mergeCell ref="C54:H54"/>
    <mergeCell ref="C49:H49"/>
    <mergeCell ref="C60:H60"/>
    <mergeCell ref="C61:H61"/>
    <mergeCell ref="C67:H6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topLeftCell="A16" workbookViewId="0">
      <selection activeCell="C42" sqref="A1:C42"/>
    </sheetView>
  </sheetViews>
  <sheetFormatPr baseColWidth="10" defaultColWidth="11.42578125" defaultRowHeight="15" x14ac:dyDescent="0.25"/>
  <cols>
    <col min="1" max="1" width="6.28515625" bestFit="1" customWidth="1"/>
    <col min="2" max="2" width="44" bestFit="1" customWidth="1"/>
    <col min="3" max="3" width="17.28515625" bestFit="1" customWidth="1"/>
  </cols>
  <sheetData>
    <row r="1" spans="1:3" ht="18" x14ac:dyDescent="0.25">
      <c r="A1" s="167" t="s">
        <v>89</v>
      </c>
      <c r="B1" s="168"/>
      <c r="C1" s="168"/>
    </row>
    <row r="2" spans="1:3" ht="15.75" thickBot="1" x14ac:dyDescent="0.3">
      <c r="A2" s="169"/>
      <c r="B2" s="170"/>
      <c r="C2" s="24"/>
    </row>
    <row r="3" spans="1:3" ht="15.75" x14ac:dyDescent="0.25">
      <c r="A3" s="25"/>
      <c r="B3" s="26"/>
      <c r="C3" s="27" t="s">
        <v>90</v>
      </c>
    </row>
    <row r="4" spans="1:3" ht="15.75" x14ac:dyDescent="0.25">
      <c r="A4" s="28" t="s">
        <v>91</v>
      </c>
      <c r="B4" s="171" t="s">
        <v>92</v>
      </c>
      <c r="C4" s="172"/>
    </row>
    <row r="5" spans="1:3" x14ac:dyDescent="0.25">
      <c r="A5" s="29" t="s">
        <v>93</v>
      </c>
      <c r="B5" s="30" t="s">
        <v>94</v>
      </c>
      <c r="C5" s="31">
        <v>1</v>
      </c>
    </row>
    <row r="6" spans="1:3" x14ac:dyDescent="0.25">
      <c r="A6" s="29" t="s">
        <v>95</v>
      </c>
      <c r="B6" s="32" t="s">
        <v>96</v>
      </c>
      <c r="C6" s="31">
        <v>8.3333333333333329E-2</v>
      </c>
    </row>
    <row r="7" spans="1:3" x14ac:dyDescent="0.25">
      <c r="A7" s="29" t="s">
        <v>97</v>
      </c>
      <c r="B7" s="32" t="s">
        <v>98</v>
      </c>
      <c r="C7" s="31">
        <v>8.3333333333333329E-2</v>
      </c>
    </row>
    <row r="8" spans="1:3" x14ac:dyDescent="0.25">
      <c r="A8" s="29" t="s">
        <v>99</v>
      </c>
      <c r="B8" s="32" t="s">
        <v>100</v>
      </c>
      <c r="C8" s="31">
        <v>0.01</v>
      </c>
    </row>
    <row r="9" spans="1:3" x14ac:dyDescent="0.25">
      <c r="A9" s="29" t="s">
        <v>101</v>
      </c>
      <c r="B9" s="30" t="s">
        <v>102</v>
      </c>
      <c r="C9" s="31">
        <v>4.1666666666666664E-2</v>
      </c>
    </row>
    <row r="10" spans="1:3" x14ac:dyDescent="0.25">
      <c r="A10" s="29" t="s">
        <v>103</v>
      </c>
      <c r="B10" s="30" t="s">
        <v>104</v>
      </c>
      <c r="C10" s="31">
        <v>0.20499999999999999</v>
      </c>
    </row>
    <row r="11" spans="1:3" x14ac:dyDescent="0.25">
      <c r="A11" s="29" t="s">
        <v>105</v>
      </c>
      <c r="B11" s="30" t="s">
        <v>106</v>
      </c>
      <c r="C11" s="31">
        <v>0.04</v>
      </c>
    </row>
    <row r="12" spans="1:3" x14ac:dyDescent="0.25">
      <c r="A12" s="29" t="s">
        <v>107</v>
      </c>
      <c r="B12" s="30" t="s">
        <v>108</v>
      </c>
      <c r="C12" s="31">
        <v>6.9599999999999995E-2</v>
      </c>
    </row>
    <row r="13" spans="1:3" x14ac:dyDescent="0.25">
      <c r="A13" s="29" t="s">
        <v>109</v>
      </c>
      <c r="B13" s="30" t="s">
        <v>110</v>
      </c>
      <c r="C13" s="31">
        <v>0.02</v>
      </c>
    </row>
    <row r="14" spans="1:3" x14ac:dyDescent="0.25">
      <c r="A14" s="29" t="s">
        <v>111</v>
      </c>
      <c r="B14" s="30" t="s">
        <v>112</v>
      </c>
      <c r="C14" s="31">
        <v>0.03</v>
      </c>
    </row>
    <row r="15" spans="1:3" ht="30" x14ac:dyDescent="0.25">
      <c r="A15" s="29" t="s">
        <v>113</v>
      </c>
      <c r="B15" s="33" t="s">
        <v>114</v>
      </c>
      <c r="C15" s="31">
        <v>0.02</v>
      </c>
    </row>
    <row r="16" spans="1:3" x14ac:dyDescent="0.25">
      <c r="A16" s="34" t="s">
        <v>115</v>
      </c>
      <c r="B16" s="35" t="s">
        <v>116</v>
      </c>
      <c r="C16" s="36">
        <v>0.01</v>
      </c>
    </row>
    <row r="17" spans="1:3" x14ac:dyDescent="0.25">
      <c r="A17" s="34" t="s">
        <v>117</v>
      </c>
      <c r="B17" s="35" t="s">
        <v>118</v>
      </c>
      <c r="C17" s="36">
        <v>0.01</v>
      </c>
    </row>
    <row r="18" spans="1:3" ht="16.5" thickBot="1" x14ac:dyDescent="0.3">
      <c r="A18" s="37"/>
      <c r="B18" s="38" t="s">
        <v>119</v>
      </c>
      <c r="C18" s="39">
        <f>SUM(C5:C17)</f>
        <v>1.6229333333333333</v>
      </c>
    </row>
    <row r="19" spans="1:3" ht="15.75" thickBot="1" x14ac:dyDescent="0.3">
      <c r="A19" s="40"/>
      <c r="B19" s="41"/>
      <c r="C19" s="42"/>
    </row>
    <row r="20" spans="1:3" ht="15.75" x14ac:dyDescent="0.25">
      <c r="A20" s="43" t="s">
        <v>120</v>
      </c>
      <c r="B20" s="173" t="s">
        <v>121</v>
      </c>
      <c r="C20" s="174"/>
    </row>
    <row r="21" spans="1:3" ht="30" x14ac:dyDescent="0.25">
      <c r="A21" s="29" t="s">
        <v>122</v>
      </c>
      <c r="B21" s="35" t="s">
        <v>123</v>
      </c>
      <c r="C21" s="31">
        <v>0.03</v>
      </c>
    </row>
    <row r="22" spans="1:3" x14ac:dyDescent="0.25">
      <c r="A22" s="29" t="s">
        <v>124</v>
      </c>
      <c r="B22" s="44" t="s">
        <v>125</v>
      </c>
      <c r="C22" s="31">
        <v>0.01</v>
      </c>
    </row>
    <row r="23" spans="1:3" x14ac:dyDescent="0.25">
      <c r="A23" s="29" t="s">
        <v>124</v>
      </c>
      <c r="B23" s="44" t="s">
        <v>126</v>
      </c>
      <c r="C23" s="31">
        <v>1.4999999999999999E-2</v>
      </c>
    </row>
    <row r="24" spans="1:3" x14ac:dyDescent="0.25">
      <c r="A24" s="29" t="s">
        <v>127</v>
      </c>
      <c r="B24" s="44" t="s">
        <v>128</v>
      </c>
      <c r="C24" s="31">
        <v>0.02</v>
      </c>
    </row>
    <row r="25" spans="1:3" x14ac:dyDescent="0.25">
      <c r="A25" s="29" t="s">
        <v>129</v>
      </c>
      <c r="B25" s="44" t="s">
        <v>130</v>
      </c>
      <c r="C25" s="31">
        <v>0.02</v>
      </c>
    </row>
    <row r="26" spans="1:3" ht="16.5" thickBot="1" x14ac:dyDescent="0.3">
      <c r="A26" s="37"/>
      <c r="B26" s="38" t="s">
        <v>131</v>
      </c>
      <c r="C26" s="39">
        <f>SUM(C21:C25)</f>
        <v>9.5000000000000001E-2</v>
      </c>
    </row>
    <row r="27" spans="1:3" x14ac:dyDescent="0.25">
      <c r="A27" s="40"/>
      <c r="B27" s="41"/>
      <c r="C27" s="45"/>
    </row>
    <row r="28" spans="1:3" ht="15.75" thickBot="1" x14ac:dyDescent="0.3">
      <c r="A28" s="40"/>
      <c r="B28" s="41"/>
      <c r="C28" s="45"/>
    </row>
    <row r="29" spans="1:3" ht="15.75" x14ac:dyDescent="0.25">
      <c r="A29" s="43" t="s">
        <v>132</v>
      </c>
      <c r="B29" s="175" t="s">
        <v>133</v>
      </c>
      <c r="C29" s="176"/>
    </row>
    <row r="30" spans="1:3" x14ac:dyDescent="0.25">
      <c r="A30" s="29" t="s">
        <v>134</v>
      </c>
      <c r="B30" s="44" t="s">
        <v>135</v>
      </c>
      <c r="C30" s="46">
        <v>9.9500000000000005E-3</v>
      </c>
    </row>
    <row r="31" spans="1:3" x14ac:dyDescent="0.25">
      <c r="A31" s="47" t="s">
        <v>136</v>
      </c>
      <c r="B31" s="44" t="s">
        <v>137</v>
      </c>
      <c r="C31" s="46">
        <v>6.1000000000000004E-3</v>
      </c>
    </row>
    <row r="32" spans="1:3" x14ac:dyDescent="0.25">
      <c r="A32" s="29" t="s">
        <v>138</v>
      </c>
      <c r="B32" s="44" t="s">
        <v>139</v>
      </c>
      <c r="C32" s="46">
        <v>2.6530000000000001E-2</v>
      </c>
    </row>
    <row r="33" spans="1:3" x14ac:dyDescent="0.25">
      <c r="A33" s="47" t="s">
        <v>140</v>
      </c>
      <c r="B33" s="44" t="s">
        <v>141</v>
      </c>
      <c r="C33" s="46">
        <v>4.0000000000000001E-3</v>
      </c>
    </row>
    <row r="34" spans="1:3" x14ac:dyDescent="0.25">
      <c r="A34" s="29" t="s">
        <v>142</v>
      </c>
      <c r="B34" s="44" t="s">
        <v>143</v>
      </c>
      <c r="C34" s="46">
        <v>0.01</v>
      </c>
    </row>
    <row r="35" spans="1:3" x14ac:dyDescent="0.25">
      <c r="A35" s="47" t="s">
        <v>144</v>
      </c>
      <c r="B35" s="44" t="s">
        <v>145</v>
      </c>
      <c r="C35" s="48">
        <v>0.02</v>
      </c>
    </row>
    <row r="36" spans="1:3" ht="16.5" thickBot="1" x14ac:dyDescent="0.3">
      <c r="A36" s="37"/>
      <c r="B36" s="38" t="s">
        <v>131</v>
      </c>
      <c r="C36" s="39">
        <f>SUM(C30:C35)</f>
        <v>7.6580000000000009E-2</v>
      </c>
    </row>
    <row r="37" spans="1:3" x14ac:dyDescent="0.25">
      <c r="A37" s="49"/>
      <c r="B37" s="50"/>
      <c r="C37" s="51"/>
    </row>
    <row r="38" spans="1:3" ht="16.5" thickBot="1" x14ac:dyDescent="0.3">
      <c r="A38" s="52"/>
      <c r="B38" s="53"/>
      <c r="C38" s="54"/>
    </row>
    <row r="39" spans="1:3" ht="32.25" thickBot="1" x14ac:dyDescent="0.3">
      <c r="A39" s="55" t="s">
        <v>146</v>
      </c>
      <c r="B39" s="56" t="s">
        <v>147</v>
      </c>
      <c r="C39" s="57">
        <v>0.2</v>
      </c>
    </row>
    <row r="40" spans="1:3" x14ac:dyDescent="0.25">
      <c r="A40" s="58"/>
      <c r="B40" s="59"/>
      <c r="C40" s="42"/>
    </row>
    <row r="41" spans="1:3" x14ac:dyDescent="0.25">
      <c r="A41" s="60"/>
      <c r="B41" s="50"/>
      <c r="C41" s="61"/>
    </row>
    <row r="42" spans="1:3" ht="20.25" x14ac:dyDescent="0.25">
      <c r="A42" s="165" t="s">
        <v>148</v>
      </c>
      <c r="B42" s="166"/>
      <c r="C42" s="62">
        <f>+ROUND(C39+C36+C26+C18,0)</f>
        <v>2</v>
      </c>
    </row>
  </sheetData>
  <mergeCells count="6">
    <mergeCell ref="A42:B42"/>
    <mergeCell ref="A1:C1"/>
    <mergeCell ref="A2:B2"/>
    <mergeCell ref="B4:C4"/>
    <mergeCell ref="B20:C20"/>
    <mergeCell ref="B29:C2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9047C24DBBC44E87A085F4674E484D" ma:contentTypeVersion="16" ma:contentTypeDescription="Crear nuevo documento." ma:contentTypeScope="" ma:versionID="6b11ab079be99f8ee48c3f568a3c4025">
  <xsd:schema xmlns:xsd="http://www.w3.org/2001/XMLSchema" xmlns:xs="http://www.w3.org/2001/XMLSchema" xmlns:p="http://schemas.microsoft.com/office/2006/metadata/properties" xmlns:ns2="a914b71b-858b-4503-afac-5036ebc800c9" xmlns:ns3="6f978b93-81ab-4a5d-b37f-25dff762aba0" targetNamespace="http://schemas.microsoft.com/office/2006/metadata/properties" ma:root="true" ma:fieldsID="a4738fad6c8ad779d8bef66ee97f1f34" ns2:_="" ns3:_="">
    <xsd:import namespace="a914b71b-858b-4503-afac-5036ebc800c9"/>
    <xsd:import namespace="6f978b93-81ab-4a5d-b37f-25dff762ab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4b71b-858b-4503-afac-5036ebc800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0b250ed-df35-4c29-b582-a42869c24e3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978b93-81ab-4a5d-b37f-25dff762aba0"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6b992ea-2018-4e31-bf33-f2feb5ef6e92}" ma:internalName="TaxCatchAll" ma:showField="CatchAllData" ma:web="6f978b93-81ab-4a5d-b37f-25dff762ab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f978b93-81ab-4a5d-b37f-25dff762aba0" xsi:nil="true"/>
    <lcf76f155ced4ddcb4097134ff3c332f xmlns="a914b71b-858b-4503-afac-5036ebc800c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E1609B-CD23-4F61-A378-8EC2F503B9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4b71b-858b-4503-afac-5036ebc800c9"/>
    <ds:schemaRef ds:uri="6f978b93-81ab-4a5d-b37f-25dff762a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ACCAC5-D292-403A-8CFF-D5D09F9F064F}">
  <ds:schemaRefs>
    <ds:schemaRef ds:uri="http://schemas.microsoft.com/office/2006/metadata/properties"/>
    <ds:schemaRef ds:uri="http://schemas.microsoft.com/office/infopath/2007/PartnerControls"/>
    <ds:schemaRef ds:uri="6f978b93-81ab-4a5d-b37f-25dff762aba0"/>
    <ds:schemaRef ds:uri="a914b71b-858b-4503-afac-5036ebc800c9"/>
  </ds:schemaRefs>
</ds:datastoreItem>
</file>

<file path=customXml/itemProps3.xml><?xml version="1.0" encoding="utf-8"?>
<ds:datastoreItem xmlns:ds="http://schemas.openxmlformats.org/officeDocument/2006/customXml" ds:itemID="{05CCF702-AB19-4EE6-8072-5F79FEF927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vt:lpstr>
      <vt:lpstr>FM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Maluisa1234567890@outlook.es</dc:creator>
  <cp:keywords/>
  <dc:description/>
  <cp:lastModifiedBy>YANETH VILLEGAS </cp:lastModifiedBy>
  <cp:revision/>
  <dcterms:created xsi:type="dcterms:W3CDTF">2022-05-27T16:46:19Z</dcterms:created>
  <dcterms:modified xsi:type="dcterms:W3CDTF">2022-06-24T17:00:31Z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0x0101001D9047C24DBBC44E87A085F4674E484D</vt:lpwstr>
  </property>
  <property fmtid="{D5CDD505-2E9C-101B-9397-08002B2CF9AE}" pid="3" name="MediaServiceImageTags">
    <vt:lpwstr/>
  </property>
</Properties>
</file>